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zas2\Desktop\Escritorio CORAABO\Corte semestral Contabilidad Gubernamental\"/>
    </mc:Choice>
  </mc:AlternateContent>
  <bookViews>
    <workbookView xWindow="0" yWindow="0" windowWidth="20490" windowHeight="7755" activeTab="1"/>
  </bookViews>
  <sheets>
    <sheet name="Plantilla Presupuesto" sheetId="2" r:id="rId1"/>
    <sheet name="Plantilla Ejecución " sheetId="3" r:id="rId2"/>
  </sheets>
  <definedNames>
    <definedName name="_xlnm.Print_Titles" localSheetId="1">'Plantilla Ejecución '!$7:$7</definedName>
  </definedNames>
  <calcPr calcId="152511"/>
</workbook>
</file>

<file path=xl/calcChain.xml><?xml version="1.0" encoding="utf-8"?>
<calcChain xmlns="http://schemas.openxmlformats.org/spreadsheetml/2006/main">
  <c r="H78" i="3" l="1"/>
  <c r="G78" i="3" l="1"/>
  <c r="F78" i="3" l="1"/>
  <c r="E78" i="3" l="1"/>
  <c r="D78" i="3" l="1"/>
  <c r="C78" i="3" l="1"/>
  <c r="J79" i="3" l="1"/>
  <c r="J9" i="3"/>
  <c r="O22" i="3" l="1"/>
  <c r="H25" i="3"/>
  <c r="O10" i="3" l="1"/>
  <c r="O77" i="3" l="1"/>
  <c r="C79" i="3" l="1"/>
  <c r="O79" i="3"/>
  <c r="L61" i="3" l="1"/>
  <c r="K61" i="3"/>
  <c r="E9" i="3" l="1"/>
  <c r="B61" i="2" l="1"/>
  <c r="B51" i="2"/>
  <c r="B25" i="2"/>
  <c r="B15" i="2"/>
  <c r="B9" i="2"/>
  <c r="B43" i="2"/>
  <c r="B35" i="2"/>
  <c r="B84" i="2"/>
  <c r="B66" i="2"/>
  <c r="B73" i="2" l="1"/>
  <c r="B86" i="2" s="1"/>
  <c r="N9" i="3" l="1"/>
  <c r="M9" i="3"/>
  <c r="L9" i="3"/>
  <c r="K9" i="3"/>
  <c r="I9" i="3"/>
  <c r="H9" i="3"/>
  <c r="G9" i="3"/>
  <c r="F9" i="3"/>
  <c r="D9" i="3"/>
  <c r="C9" i="3"/>
  <c r="C15" i="3"/>
  <c r="N61" i="3"/>
  <c r="M61" i="3"/>
  <c r="J61" i="3"/>
  <c r="I61" i="3"/>
  <c r="H61" i="3"/>
  <c r="G61" i="3"/>
  <c r="F61" i="3"/>
  <c r="E61" i="3"/>
  <c r="D61" i="3"/>
  <c r="C61" i="3"/>
  <c r="O80" i="3" l="1"/>
  <c r="M79" i="3" l="1"/>
  <c r="J15" i="3" l="1"/>
  <c r="K79" i="3" l="1"/>
  <c r="K35" i="3"/>
  <c r="K25" i="3"/>
  <c r="K15" i="3"/>
  <c r="O49" i="3"/>
  <c r="O83" i="3"/>
  <c r="O82" i="3"/>
  <c r="O81" i="3"/>
  <c r="O74" i="3"/>
  <c r="O11" i="3"/>
  <c r="O12" i="3"/>
  <c r="O13" i="3"/>
  <c r="O14" i="3"/>
  <c r="O16" i="3"/>
  <c r="O17" i="3"/>
  <c r="O18" i="3"/>
  <c r="O19" i="3"/>
  <c r="O20" i="3"/>
  <c r="O21" i="3"/>
  <c r="O23" i="3"/>
  <c r="O24" i="3"/>
  <c r="O26" i="3"/>
  <c r="O27" i="3"/>
  <c r="O28" i="3"/>
  <c r="O29" i="3"/>
  <c r="O30" i="3"/>
  <c r="O31" i="3"/>
  <c r="O32" i="3"/>
  <c r="O33" i="3"/>
  <c r="O34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50" i="3"/>
  <c r="O52" i="3"/>
  <c r="O53" i="3"/>
  <c r="O54" i="3"/>
  <c r="O55" i="3"/>
  <c r="O56" i="3"/>
  <c r="O57" i="3"/>
  <c r="O58" i="3"/>
  <c r="O59" i="3"/>
  <c r="O60" i="3"/>
  <c r="O62" i="3"/>
  <c r="O63" i="3"/>
  <c r="O64" i="3"/>
  <c r="O65" i="3"/>
  <c r="O66" i="3"/>
  <c r="O67" i="3"/>
  <c r="O68" i="3"/>
  <c r="O69" i="3"/>
  <c r="O70" i="3"/>
  <c r="O71" i="3"/>
  <c r="O72" i="3"/>
  <c r="J51" i="3" l="1"/>
  <c r="J35" i="3"/>
  <c r="J25" i="3"/>
  <c r="J8" i="3" s="1"/>
  <c r="J76" i="3" l="1"/>
  <c r="I79" i="3"/>
  <c r="I51" i="3"/>
  <c r="I35" i="3"/>
  <c r="I25" i="3"/>
  <c r="I15" i="3"/>
  <c r="I8" i="3" l="1"/>
  <c r="J86" i="3"/>
  <c r="I76" i="3"/>
  <c r="H79" i="3"/>
  <c r="J75" i="3" l="1"/>
  <c r="J84" i="3" s="1"/>
  <c r="I75" i="3"/>
  <c r="I84" i="3" s="1"/>
  <c r="N79" i="3"/>
  <c r="I86" i="3" l="1"/>
  <c r="M51" i="3"/>
  <c r="M25" i="3"/>
  <c r="M15" i="3"/>
  <c r="L79" i="3" l="1"/>
  <c r="L25" i="3"/>
  <c r="L15" i="3"/>
  <c r="E79" i="3"/>
  <c r="E25" i="3" l="1"/>
  <c r="G79" i="3"/>
  <c r="D79" i="3"/>
  <c r="N25" i="3" l="1"/>
  <c r="G25" i="3"/>
  <c r="F25" i="3"/>
  <c r="D25" i="3"/>
  <c r="N15" i="3"/>
  <c r="H15" i="3"/>
  <c r="G15" i="3"/>
  <c r="F15" i="3"/>
  <c r="E15" i="3"/>
  <c r="O9" i="3" l="1"/>
  <c r="N35" i="3" l="1"/>
  <c r="N51" i="3" l="1"/>
  <c r="N8" i="3" l="1"/>
  <c r="L51" i="3"/>
  <c r="K51" i="3"/>
  <c r="H51" i="3"/>
  <c r="H8" i="3" s="1"/>
  <c r="G51" i="3"/>
  <c r="G8" i="3" s="1"/>
  <c r="G86" i="3" s="1"/>
  <c r="F51" i="3"/>
  <c r="F8" i="3" s="1"/>
  <c r="E51" i="3"/>
  <c r="E8" i="3" s="1"/>
  <c r="D51" i="3"/>
  <c r="C51" i="3"/>
  <c r="M35" i="3"/>
  <c r="M8" i="3" s="1"/>
  <c r="L35" i="3"/>
  <c r="H35" i="3"/>
  <c r="G35" i="3"/>
  <c r="F35" i="3"/>
  <c r="E35" i="3"/>
  <c r="D35" i="3"/>
  <c r="C35" i="3"/>
  <c r="C25" i="3"/>
  <c r="D15" i="3"/>
  <c r="F86" i="3" l="1"/>
  <c r="D8" i="3"/>
  <c r="E76" i="3"/>
  <c r="G76" i="3"/>
  <c r="G75" i="3"/>
  <c r="M76" i="3"/>
  <c r="N76" i="3"/>
  <c r="N75" i="3"/>
  <c r="L8" i="3"/>
  <c r="E75" i="3"/>
  <c r="E84" i="3" s="1"/>
  <c r="O35" i="3"/>
  <c r="N84" i="3"/>
  <c r="N86" i="3"/>
  <c r="O25" i="3"/>
  <c r="C8" i="3"/>
  <c r="O15" i="3"/>
  <c r="O61" i="3"/>
  <c r="O51" i="3"/>
  <c r="K8" i="3"/>
  <c r="F75" i="3" l="1"/>
  <c r="F84" i="3" s="1"/>
  <c r="F76" i="3"/>
  <c r="K76" i="3"/>
  <c r="O8" i="3"/>
  <c r="H76" i="3"/>
  <c r="M75" i="3"/>
  <c r="M84" i="3" s="1"/>
  <c r="M86" i="3"/>
  <c r="C76" i="3"/>
  <c r="E86" i="3"/>
  <c r="D76" i="3"/>
  <c r="B87" i="3"/>
  <c r="K75" i="3" l="1"/>
  <c r="K84" i="3" s="1"/>
  <c r="O78" i="3"/>
  <c r="O86" i="3" s="1"/>
  <c r="H75" i="3"/>
  <c r="H84" i="3" s="1"/>
  <c r="H86" i="3"/>
  <c r="L76" i="3"/>
  <c r="O76" i="3" s="1"/>
  <c r="L75" i="3"/>
  <c r="L84" i="3" s="1"/>
  <c r="L86" i="3"/>
  <c r="C84" i="3"/>
  <c r="C86" i="3" s="1"/>
  <c r="C75" i="3"/>
  <c r="D75" i="3"/>
  <c r="D84" i="3" s="1"/>
  <c r="D86" i="3" s="1"/>
  <c r="K86" i="3"/>
  <c r="B89" i="3"/>
  <c r="B88" i="3"/>
  <c r="G84" i="3" l="1"/>
  <c r="O84" i="3" s="1"/>
  <c r="O75" i="3"/>
</calcChain>
</file>

<file path=xl/sharedStrings.xml><?xml version="1.0" encoding="utf-8"?>
<sst xmlns="http://schemas.openxmlformats.org/spreadsheetml/2006/main" count="193" uniqueCount="112">
  <si>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</si>
  <si>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</si>
  <si>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</si>
  <si>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</si>
  <si>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</si>
  <si>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</si>
  <si>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</si>
  <si>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</si>
  <si>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</si>
  <si>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</si>
  <si>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</si>
  <si>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</si>
  <si>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</si>
  <si>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</si>
  <si>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</si>
  <si>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</si>
  <si>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</si>
  <si>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</si>
  <si>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</si>
  <si>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</si>
  <si>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</si>
  <si>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</si>
  <si>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</si>
  <si>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</si>
  <si>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</si>
  <si>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</si>
  <si>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</si>
  <si>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</si>
  <si>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</si>
  <si>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</si>
  <si>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</si>
  <si>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</si>
  <si>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</si>
  <si>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</si>
  <si>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</si>
  <si>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</si>
  <si>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</si>
  <si>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</si>
  <si>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</si>
  <si>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</si>
  <si>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</si>
  <si>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</si>
  <si>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</si>
  <si>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</si>
  <si>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</si>
  <si>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</si>
  <si>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</si>
  <si>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</si>
  <si>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</si>
  <si>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</si>
  <si>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</si>
  <si>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</si>
  <si>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</si>
  <si>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</si>
  <si>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</si>
  <si>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</si>
  <si>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</si>
  <si>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</si>
  <si>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</si>
  <si>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</si>
  <si>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</si>
  <si>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</si>
  <si>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</si>
  <si>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</si>
  <si>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</si>
  <si>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</si>
  <si>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</si>
  <si>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</si>
  <si>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</si>
  <si>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</si>
  <si>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</si>
  <si>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</si>
  <si>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</si>
  <si>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</si>
  <si>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</si>
  <si>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</si>
  <si>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</si>
  <si>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</si>
  <si>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</si>
  <si>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</si>
  <si>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</si>
  <si>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</si>
  <si>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</si>
  <si>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</si>
  <si>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</si>
  <si>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</si>
  <si>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</si>
  <si>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</si>
  <si>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</si>
  <si>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</si>
  <si>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</si>
  <si>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</si>
  <si>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</si>
  <si>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</si>
  <si>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</si>
  <si>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</si>
  <si>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</si>
  <si>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</si>
  <si>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</si>
  <si>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</si>
  <si>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</si>
  <si>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</si>
  <si>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</si>
  <si>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</si>
  <si>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</si>
  <si>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</si>
  <si>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Total</t>
  </si>
  <si>
    <t>CORPORACION DE ACUEDUCTO Y ALCANTARILLA DE BOCA CHICA</t>
  </si>
  <si>
    <t>Fuente: SIGEF</t>
  </si>
  <si>
    <t>MINISTERIO DE SALUD PUBLICA</t>
  </si>
  <si>
    <t>Agosto</t>
  </si>
  <si>
    <t>AÑO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</si>
</sst>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0" fontId="1" fillId="0" borderId="3" xfId="0" applyFont="1" applyBorder="1" applyAlignment="1">
      <alignment horizontal="left" vertical="center" wrapText="1"/>
    </xf>
    <xf numFmtId="4" fontId="1" fillId="0" borderId="3" xfId="1" applyNumberFormat="1" applyFont="1" applyBorder="1" applyAlignment="1">
      <alignment horizontal="right" vertical="center" wrapText="1"/>
    </xf>
    <xf numFmtId="4" fontId="1" fillId="0" borderId="3" xfId="1" applyNumberFormat="1" applyFont="1" applyBorder="1" applyAlignment="1">
      <alignment vertical="center" wrapText="1"/>
    </xf>
    <xf numFmtId="0" fontId="0" fillId="0" borderId="3" xfId="0" applyBorder="1" applyAlignment="1">
      <alignment horizontal="left" vertical="center" wrapText="1" indent="2"/>
    </xf>
    <xf numFmtId="4" fontId="0" fillId="0" borderId="3" xfId="0" applyNumberForma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" fillId="3" borderId="2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4" fillId="0" borderId="0" xfId="0" applyNumberFormat="1" applyFont="1"/>
    <xf numFmtId="4" fontId="1" fillId="0" borderId="0" xfId="1" applyNumberFormat="1" applyFont="1"/>
    <xf numFmtId="0" fontId="1" fillId="0" borderId="0" xfId="0" applyFont="1"/>
    <xf numFmtId="43" fontId="3" fillId="0" borderId="0" xfId="1" applyFont="1"/>
    <xf numFmtId="43" fontId="0" fillId="0" borderId="0" xfId="1" applyFont="1" applyAlignment="1">
      <alignment horizontal="left"/>
    </xf>
    <xf numFmtId="4" fontId="1" fillId="0" borderId="0" xfId="0" applyNumberFormat="1" applyFont="1"/>
    <xf numFmtId="3" fontId="1" fillId="0" borderId="1" xfId="1" applyNumberFormat="1" applyFont="1" applyBorder="1" applyAlignment="1">
      <alignment horizontal="left" vertical="center" wrapText="1"/>
    </xf>
    <xf numFmtId="3" fontId="1" fillId="0" borderId="0" xfId="0" applyNumberFormat="1" applyFont="1"/>
    <xf numFmtId="3" fontId="1" fillId="0" borderId="0" xfId="1" applyNumberFormat="1" applyFont="1"/>
    <xf numFmtId="3" fontId="0" fillId="0" borderId="0" xfId="1" applyNumberFormat="1" applyFont="1" applyAlignment="1">
      <alignment vertical="center" wrapText="1"/>
    </xf>
    <xf numFmtId="3" fontId="0" fillId="0" borderId="0" xfId="1" applyNumberFormat="1" applyFont="1"/>
    <xf numFmtId="3" fontId="4" fillId="0" borderId="0" xfId="1" applyNumberFormat="1" applyFont="1" applyFill="1"/>
    <xf numFmtId="3" fontId="0" fillId="0" borderId="0" xfId="0" applyNumberFormat="1" applyAlignment="1">
      <alignment vertical="center" wrapText="1"/>
    </xf>
    <xf numFmtId="3" fontId="0" fillId="0" borderId="0" xfId="0" applyNumberFormat="1"/>
    <xf numFmtId="3" fontId="4" fillId="0" borderId="0" xfId="0" applyNumberFormat="1" applyFont="1" applyFill="1"/>
    <xf numFmtId="3" fontId="1" fillId="0" borderId="0" xfId="1" applyNumberFormat="1" applyFont="1" applyFill="1"/>
    <xf numFmtId="3" fontId="4" fillId="0" borderId="0" xfId="0" applyNumberFormat="1" applyFont="1"/>
    <xf numFmtId="3" fontId="1" fillId="0" borderId="0" xfId="0" applyNumberFormat="1" applyFont="1" applyAlignment="1">
      <alignment vertical="center" wrapText="1"/>
    </xf>
    <xf numFmtId="3" fontId="5" fillId="0" borderId="0" xfId="1" applyNumberFormat="1" applyFont="1" applyFill="1"/>
    <xf numFmtId="3" fontId="0" fillId="0" borderId="0" xfId="0" applyNumberFormat="1" applyFill="1"/>
    <xf numFmtId="3" fontId="1" fillId="2" borderId="2" xfId="0" applyNumberFormat="1" applyFont="1" applyFill="1" applyBorder="1" applyAlignment="1">
      <alignment horizontal="center" vertical="center" wrapText="1"/>
    </xf>
    <xf numFmtId="3" fontId="4" fillId="0" borderId="0" xfId="1" applyNumberFormat="1" applyFont="1"/>
    <xf numFmtId="3" fontId="0" fillId="0" borderId="0" xfId="0" applyNumberFormat="1" applyFill="1" applyAlignment="1">
      <alignment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43" fontId="0" fillId="0" borderId="0" xfId="1" applyFont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57150</xdr:rowOff>
    </xdr:from>
    <xdr:to>
      <xdr:col>0</xdr:col>
      <xdr:colOff>1876425</xdr:colOff>
      <xdr:row>5</xdr:row>
      <xdr:rowOff>95249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276225"/>
          <a:ext cx="1847851" cy="866774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5867400</xdr:colOff>
      <xdr:row>2</xdr:row>
      <xdr:rowOff>0</xdr:rowOff>
    </xdr:from>
    <xdr:to>
      <xdr:col>3</xdr:col>
      <xdr:colOff>1</xdr:colOff>
      <xdr:row>5</xdr:row>
      <xdr:rowOff>180975</xdr:rowOff>
    </xdr:to>
    <xdr:pic>
      <xdr:nvPicPr>
        <xdr:cNvPr id="5" name="Imagen 4" descr="República Dominicana - OPS/OMS | Organización Panamericana de la Salud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38150"/>
          <a:ext cx="2066926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100</xdr:row>
      <xdr:rowOff>19050</xdr:rowOff>
    </xdr:from>
    <xdr:to>
      <xdr:col>2</xdr:col>
      <xdr:colOff>409575</xdr:colOff>
      <xdr:row>109</xdr:row>
      <xdr:rowOff>66449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9440525"/>
          <a:ext cx="7200900" cy="1761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showGridLines="0" topLeftCell="A4" workbookViewId="0">
      <selection activeCell="B64" sqref="B64"/>
    </sheetView>
  </sheetViews>
  <sheetFormatPr baseColWidth="10" defaultColWidth="9.140625" defaultRowHeight="15" x14ac:dyDescent="0.25"/>
  <cols>
    <col min="1" max="1" width="92.140625" customWidth="1"/>
    <col min="2" max="2" width="13.7109375" bestFit="1" customWidth="1"/>
    <col min="3" max="3" width="13.140625" bestFit="1" customWidth="1"/>
    <col min="4" max="4" width="13.7109375" customWidth="1"/>
    <col min="5" max="5" width="9.140625" style="14"/>
  </cols>
  <sheetData>
    <row r="1" spans="1:4" ht="17.25" x14ac:dyDescent="0.25">
      <c r="A1" s="57" t="s">
        <v>109</v>
      </c>
      <c r="B1" s="57"/>
      <c r="C1" s="57"/>
    </row>
    <row r="2" spans="1:4" ht="17.25" x14ac:dyDescent="0.25">
      <c r="A2" s="57" t="s">
        <v>107</v>
      </c>
      <c r="B2" s="57"/>
      <c r="C2" s="57"/>
    </row>
    <row r="3" spans="1:4" ht="17.25" x14ac:dyDescent="0.25">
      <c r="A3" s="57" t="s">
        <v>111</v>
      </c>
      <c r="B3" s="57"/>
      <c r="C3" s="57"/>
    </row>
    <row r="4" spans="1:4" ht="15.75" x14ac:dyDescent="0.25">
      <c r="A4" s="59" t="s">
        <v>104</v>
      </c>
      <c r="B4" s="59"/>
      <c r="C4" s="59"/>
    </row>
    <row r="5" spans="1:4" x14ac:dyDescent="0.25">
      <c r="A5" s="58" t="s">
        <v>36</v>
      </c>
      <c r="B5" s="58"/>
      <c r="C5" s="58"/>
    </row>
    <row r="7" spans="1:4" ht="31.5" x14ac:dyDescent="0.25">
      <c r="A7" s="10" t="s">
        <v>0</v>
      </c>
      <c r="B7" s="11" t="s">
        <v>37</v>
      </c>
      <c r="C7" s="11" t="s">
        <v>38</v>
      </c>
    </row>
    <row r="8" spans="1:4" x14ac:dyDescent="0.25">
      <c r="A8" s="17" t="s">
        <v>1</v>
      </c>
      <c r="B8" s="18"/>
      <c r="C8" s="18"/>
    </row>
    <row r="9" spans="1:4" x14ac:dyDescent="0.25">
      <c r="A9" s="17" t="s">
        <v>2</v>
      </c>
      <c r="B9" s="19">
        <f>SUM(B10:B14)</f>
        <v>75047960</v>
      </c>
      <c r="C9" s="19"/>
      <c r="D9" s="33"/>
    </row>
    <row r="10" spans="1:4" x14ac:dyDescent="0.25">
      <c r="A10" s="20" t="s">
        <v>3</v>
      </c>
      <c r="B10" s="21">
        <v>62004439.240000002</v>
      </c>
      <c r="C10" s="21"/>
      <c r="D10" s="31"/>
    </row>
    <row r="11" spans="1:4" x14ac:dyDescent="0.25">
      <c r="A11" s="20" t="s">
        <v>4</v>
      </c>
      <c r="B11" s="21">
        <v>4368000</v>
      </c>
      <c r="C11" s="21"/>
      <c r="D11" s="28"/>
    </row>
    <row r="12" spans="1:4" x14ac:dyDescent="0.25">
      <c r="A12" s="20" t="s">
        <v>40</v>
      </c>
      <c r="B12" s="21"/>
      <c r="C12" s="21"/>
      <c r="D12" s="28"/>
    </row>
    <row r="13" spans="1:4" x14ac:dyDescent="0.25">
      <c r="A13" s="20" t="s">
        <v>5</v>
      </c>
      <c r="B13" s="21"/>
      <c r="C13" s="21"/>
      <c r="D13" s="28"/>
    </row>
    <row r="14" spans="1:4" x14ac:dyDescent="0.25">
      <c r="A14" s="20" t="s">
        <v>6</v>
      </c>
      <c r="B14" s="21">
        <v>8675520.7599999998</v>
      </c>
      <c r="C14" s="21"/>
      <c r="D14" s="28"/>
    </row>
    <row r="15" spans="1:4" x14ac:dyDescent="0.25">
      <c r="A15" s="17" t="s">
        <v>7</v>
      </c>
      <c r="B15" s="22">
        <f>SUM(B16:B24)</f>
        <v>123610672</v>
      </c>
      <c r="C15" s="22"/>
      <c r="D15" s="28"/>
    </row>
    <row r="16" spans="1:4" x14ac:dyDescent="0.25">
      <c r="A16" s="20" t="s">
        <v>8</v>
      </c>
      <c r="B16" s="21">
        <v>89373413</v>
      </c>
      <c r="C16" s="21"/>
      <c r="D16" s="28"/>
    </row>
    <row r="17" spans="1:4" x14ac:dyDescent="0.25">
      <c r="A17" s="20" t="s">
        <v>9</v>
      </c>
      <c r="B17" s="21">
        <v>1550000</v>
      </c>
      <c r="C17" s="21"/>
      <c r="D17" s="28"/>
    </row>
    <row r="18" spans="1:4" x14ac:dyDescent="0.25">
      <c r="A18" s="20" t="s">
        <v>10</v>
      </c>
      <c r="B18" s="21">
        <v>5000</v>
      </c>
      <c r="C18" s="21"/>
      <c r="D18" s="16"/>
    </row>
    <row r="19" spans="1:4" ht="18" customHeight="1" x14ac:dyDescent="0.25">
      <c r="A19" s="20" t="s">
        <v>11</v>
      </c>
      <c r="B19" s="21">
        <v>53000</v>
      </c>
      <c r="C19" s="21"/>
    </row>
    <row r="20" spans="1:4" x14ac:dyDescent="0.25">
      <c r="A20" s="20" t="s">
        <v>12</v>
      </c>
      <c r="B20" s="21">
        <v>3497800</v>
      </c>
      <c r="C20" s="21"/>
      <c r="D20" s="28"/>
    </row>
    <row r="21" spans="1:4" x14ac:dyDescent="0.25">
      <c r="A21" s="20" t="s">
        <v>13</v>
      </c>
      <c r="B21" s="21">
        <v>2000000</v>
      </c>
      <c r="C21" s="21"/>
    </row>
    <row r="22" spans="1:4" x14ac:dyDescent="0.25">
      <c r="A22" s="20" t="s">
        <v>14</v>
      </c>
      <c r="B22" s="21">
        <v>6633806</v>
      </c>
      <c r="C22" s="21"/>
    </row>
    <row r="23" spans="1:4" x14ac:dyDescent="0.25">
      <c r="A23" s="20" t="s">
        <v>15</v>
      </c>
      <c r="B23" s="21">
        <v>1418600</v>
      </c>
      <c r="C23" s="21"/>
    </row>
    <row r="24" spans="1:4" x14ac:dyDescent="0.25">
      <c r="A24" s="20" t="s">
        <v>41</v>
      </c>
      <c r="B24" s="21">
        <v>19079053</v>
      </c>
      <c r="C24" s="21"/>
    </row>
    <row r="25" spans="1:4" x14ac:dyDescent="0.25">
      <c r="A25" s="17" t="s">
        <v>16</v>
      </c>
      <c r="B25" s="22">
        <f>SUM(B26:B34)</f>
        <v>8886030</v>
      </c>
      <c r="C25" s="22"/>
    </row>
    <row r="26" spans="1:4" x14ac:dyDescent="0.25">
      <c r="A26" s="20" t="s">
        <v>17</v>
      </c>
      <c r="B26" s="21">
        <v>240000</v>
      </c>
      <c r="C26" s="21"/>
    </row>
    <row r="27" spans="1:4" x14ac:dyDescent="0.25">
      <c r="A27" s="20" t="s">
        <v>18</v>
      </c>
      <c r="B27" s="21">
        <v>135300</v>
      </c>
      <c r="C27" s="21"/>
    </row>
    <row r="28" spans="1:4" x14ac:dyDescent="0.25">
      <c r="A28" s="20" t="s">
        <v>19</v>
      </c>
      <c r="B28" s="21">
        <v>144700</v>
      </c>
      <c r="C28" s="21"/>
    </row>
    <row r="29" spans="1:4" x14ac:dyDescent="0.25">
      <c r="A29" s="20" t="s">
        <v>20</v>
      </c>
      <c r="B29" s="21">
        <v>2000</v>
      </c>
      <c r="C29" s="21"/>
    </row>
    <row r="30" spans="1:4" x14ac:dyDescent="0.25">
      <c r="A30" s="20" t="s">
        <v>21</v>
      </c>
      <c r="B30" s="21">
        <v>1418840</v>
      </c>
      <c r="C30" s="21"/>
    </row>
    <row r="31" spans="1:4" x14ac:dyDescent="0.25">
      <c r="A31" s="20" t="s">
        <v>22</v>
      </c>
      <c r="B31" s="21">
        <v>591358</v>
      </c>
      <c r="C31" s="21"/>
    </row>
    <row r="32" spans="1:4" x14ac:dyDescent="0.25">
      <c r="A32" s="20" t="s">
        <v>23</v>
      </c>
      <c r="B32" s="21">
        <v>4404104</v>
      </c>
      <c r="C32" s="21"/>
    </row>
    <row r="33" spans="1:3" x14ac:dyDescent="0.25">
      <c r="A33" s="20" t="s">
        <v>42</v>
      </c>
      <c r="B33" s="21"/>
      <c r="C33" s="21"/>
    </row>
    <row r="34" spans="1:3" x14ac:dyDescent="0.25">
      <c r="A34" s="20" t="s">
        <v>24</v>
      </c>
      <c r="B34" s="21">
        <v>1949728</v>
      </c>
      <c r="C34" s="21"/>
    </row>
    <row r="35" spans="1:3" x14ac:dyDescent="0.25">
      <c r="A35" s="17" t="s">
        <v>25</v>
      </c>
      <c r="B35" s="22">
        <f>SUM(B36:B42)</f>
        <v>0</v>
      </c>
      <c r="C35" s="22"/>
    </row>
    <row r="36" spans="1:3" x14ac:dyDescent="0.25">
      <c r="A36" s="20" t="s">
        <v>26</v>
      </c>
      <c r="B36" s="21"/>
      <c r="C36" s="21"/>
    </row>
    <row r="37" spans="1:3" x14ac:dyDescent="0.25">
      <c r="A37" s="20" t="s">
        <v>43</v>
      </c>
      <c r="B37" s="21"/>
      <c r="C37" s="21"/>
    </row>
    <row r="38" spans="1:3" x14ac:dyDescent="0.25">
      <c r="A38" s="20" t="s">
        <v>44</v>
      </c>
      <c r="B38" s="21"/>
      <c r="C38" s="21"/>
    </row>
    <row r="39" spans="1:3" x14ac:dyDescent="0.25">
      <c r="A39" s="20" t="s">
        <v>45</v>
      </c>
      <c r="B39" s="21"/>
      <c r="C39" s="21"/>
    </row>
    <row r="40" spans="1:3" x14ac:dyDescent="0.25">
      <c r="A40" s="20" t="s">
        <v>46</v>
      </c>
      <c r="B40" s="21"/>
      <c r="C40" s="21"/>
    </row>
    <row r="41" spans="1:3" x14ac:dyDescent="0.25">
      <c r="A41" s="20" t="s">
        <v>27</v>
      </c>
      <c r="B41" s="21"/>
      <c r="C41" s="21"/>
    </row>
    <row r="42" spans="1:3" x14ac:dyDescent="0.25">
      <c r="A42" s="20" t="s">
        <v>47</v>
      </c>
      <c r="B42" s="21"/>
      <c r="C42" s="21"/>
    </row>
    <row r="43" spans="1:3" x14ac:dyDescent="0.25">
      <c r="A43" s="17" t="s">
        <v>48</v>
      </c>
      <c r="B43" s="22">
        <f>SUM(B44:B50)</f>
        <v>0</v>
      </c>
      <c r="C43" s="22"/>
    </row>
    <row r="44" spans="1:3" x14ac:dyDescent="0.25">
      <c r="A44" s="20" t="s">
        <v>49</v>
      </c>
      <c r="B44" s="21"/>
      <c r="C44" s="21"/>
    </row>
    <row r="45" spans="1:3" x14ac:dyDescent="0.25">
      <c r="A45" s="20" t="s">
        <v>50</v>
      </c>
      <c r="B45" s="21"/>
      <c r="C45" s="21"/>
    </row>
    <row r="46" spans="1:3" x14ac:dyDescent="0.25">
      <c r="A46" s="20" t="s">
        <v>51</v>
      </c>
      <c r="B46" s="21"/>
      <c r="C46" s="21"/>
    </row>
    <row r="47" spans="1:3" x14ac:dyDescent="0.25">
      <c r="A47" s="20" t="s">
        <v>52</v>
      </c>
      <c r="B47" s="21"/>
      <c r="C47" s="21"/>
    </row>
    <row r="48" spans="1:3" x14ac:dyDescent="0.25">
      <c r="A48" s="20" t="s">
        <v>53</v>
      </c>
      <c r="B48" s="21"/>
      <c r="C48" s="21"/>
    </row>
    <row r="49" spans="1:3" x14ac:dyDescent="0.25">
      <c r="A49" s="20" t="s">
        <v>54</v>
      </c>
      <c r="B49" s="21"/>
      <c r="C49" s="21"/>
    </row>
    <row r="50" spans="1:3" x14ac:dyDescent="0.25">
      <c r="A50" s="20" t="s">
        <v>55</v>
      </c>
      <c r="B50" s="21"/>
      <c r="C50" s="21"/>
    </row>
    <row r="51" spans="1:3" x14ac:dyDescent="0.25">
      <c r="A51" s="17" t="s">
        <v>28</v>
      </c>
      <c r="B51" s="22">
        <f>SUM(B52:B60)</f>
        <v>4723500</v>
      </c>
      <c r="C51" s="22"/>
    </row>
    <row r="52" spans="1:3" x14ac:dyDescent="0.25">
      <c r="A52" s="20" t="s">
        <v>29</v>
      </c>
      <c r="B52" s="21">
        <v>1796000</v>
      </c>
      <c r="C52" s="21"/>
    </row>
    <row r="53" spans="1:3" x14ac:dyDescent="0.25">
      <c r="A53" s="20" t="s">
        <v>30</v>
      </c>
      <c r="B53" s="21">
        <v>90000</v>
      </c>
      <c r="C53" s="21"/>
    </row>
    <row r="54" spans="1:3" x14ac:dyDescent="0.25">
      <c r="A54" s="20" t="s">
        <v>31</v>
      </c>
      <c r="B54" s="21">
        <v>35000</v>
      </c>
      <c r="C54" s="21"/>
    </row>
    <row r="55" spans="1:3" x14ac:dyDescent="0.25">
      <c r="A55" s="20" t="s">
        <v>32</v>
      </c>
      <c r="B55" s="21"/>
      <c r="C55" s="21"/>
    </row>
    <row r="56" spans="1:3" x14ac:dyDescent="0.25">
      <c r="A56" s="20" t="s">
        <v>33</v>
      </c>
      <c r="B56" s="21">
        <v>1780000</v>
      </c>
      <c r="C56" s="21"/>
    </row>
    <row r="57" spans="1:3" x14ac:dyDescent="0.25">
      <c r="A57" s="20" t="s">
        <v>56</v>
      </c>
      <c r="B57" s="21">
        <v>285000</v>
      </c>
      <c r="C57" s="21"/>
    </row>
    <row r="58" spans="1:3" x14ac:dyDescent="0.25">
      <c r="A58" s="20" t="s">
        <v>57</v>
      </c>
      <c r="B58" s="21"/>
      <c r="C58" s="21"/>
    </row>
    <row r="59" spans="1:3" x14ac:dyDescent="0.25">
      <c r="A59" s="20" t="s">
        <v>34</v>
      </c>
      <c r="B59" s="21">
        <v>737500</v>
      </c>
      <c r="C59" s="21"/>
    </row>
    <row r="60" spans="1:3" x14ac:dyDescent="0.25">
      <c r="A60" s="20" t="s">
        <v>58</v>
      </c>
      <c r="B60" s="21"/>
      <c r="C60" s="21"/>
    </row>
    <row r="61" spans="1:3" x14ac:dyDescent="0.25">
      <c r="A61" s="17" t="s">
        <v>59</v>
      </c>
      <c r="B61" s="22">
        <f>SUM(B62:B65)</f>
        <v>97580000</v>
      </c>
      <c r="C61" s="22"/>
    </row>
    <row r="62" spans="1:3" x14ac:dyDescent="0.25">
      <c r="A62" s="20" t="s">
        <v>60</v>
      </c>
      <c r="B62" s="21"/>
      <c r="C62" s="21"/>
    </row>
    <row r="63" spans="1:3" x14ac:dyDescent="0.25">
      <c r="A63" s="20" t="s">
        <v>61</v>
      </c>
      <c r="B63" s="21">
        <v>97580000</v>
      </c>
      <c r="C63" s="21"/>
    </row>
    <row r="64" spans="1:3" x14ac:dyDescent="0.25">
      <c r="A64" s="20" t="s">
        <v>62</v>
      </c>
      <c r="B64" s="21"/>
      <c r="C64" s="21"/>
    </row>
    <row r="65" spans="1:3" ht="30" x14ac:dyDescent="0.25">
      <c r="A65" s="20" t="s">
        <v>63</v>
      </c>
      <c r="B65" s="21"/>
      <c r="C65" s="21"/>
    </row>
    <row r="66" spans="1:3" x14ac:dyDescent="0.25">
      <c r="A66" s="17" t="s">
        <v>64</v>
      </c>
      <c r="B66" s="22">
        <f>SUM(B67:B72)</f>
        <v>0</v>
      </c>
      <c r="C66" s="22"/>
    </row>
    <row r="67" spans="1:3" x14ac:dyDescent="0.25">
      <c r="A67" s="20" t="s">
        <v>65</v>
      </c>
      <c r="B67" s="21"/>
      <c r="C67" s="21"/>
    </row>
    <row r="68" spans="1:3" x14ac:dyDescent="0.25">
      <c r="A68" s="20" t="s">
        <v>66</v>
      </c>
      <c r="B68" s="21"/>
      <c r="C68" s="21"/>
    </row>
    <row r="69" spans="1:3" x14ac:dyDescent="0.25">
      <c r="A69" s="17" t="s">
        <v>67</v>
      </c>
      <c r="B69" s="22"/>
      <c r="C69" s="22"/>
    </row>
    <row r="70" spans="1:3" x14ac:dyDescent="0.25">
      <c r="A70" s="20" t="s">
        <v>68</v>
      </c>
      <c r="B70" s="21"/>
      <c r="C70" s="21"/>
    </row>
    <row r="71" spans="1:3" x14ac:dyDescent="0.25">
      <c r="A71" s="20" t="s">
        <v>69</v>
      </c>
      <c r="B71" s="21"/>
      <c r="C71" s="21"/>
    </row>
    <row r="72" spans="1:3" x14ac:dyDescent="0.25">
      <c r="A72" s="20" t="s">
        <v>70</v>
      </c>
      <c r="B72" s="21"/>
      <c r="C72" s="21"/>
    </row>
    <row r="73" spans="1:3" x14ac:dyDescent="0.25">
      <c r="A73" s="23" t="s">
        <v>35</v>
      </c>
      <c r="B73" s="24">
        <f>+B9+B15+B25+B35+B43+B51+B61</f>
        <v>309848162</v>
      </c>
      <c r="C73" s="24"/>
    </row>
    <row r="74" spans="1:3" x14ac:dyDescent="0.25">
      <c r="A74" s="25"/>
      <c r="B74" s="21"/>
      <c r="C74" s="21"/>
    </row>
    <row r="75" spans="1:3" x14ac:dyDescent="0.25">
      <c r="A75" s="17" t="s">
        <v>71</v>
      </c>
      <c r="B75" s="22"/>
      <c r="C75" s="22"/>
    </row>
    <row r="76" spans="1:3" x14ac:dyDescent="0.25">
      <c r="A76" s="17" t="s">
        <v>72</v>
      </c>
      <c r="B76" s="22"/>
      <c r="C76" s="22"/>
    </row>
    <row r="77" spans="1:3" x14ac:dyDescent="0.25">
      <c r="A77" s="20" t="s">
        <v>73</v>
      </c>
      <c r="B77" s="21"/>
      <c r="C77" s="21"/>
    </row>
    <row r="78" spans="1:3" x14ac:dyDescent="0.25">
      <c r="A78" s="20" t="s">
        <v>74</v>
      </c>
      <c r="B78" s="21"/>
      <c r="C78" s="21"/>
    </row>
    <row r="79" spans="1:3" x14ac:dyDescent="0.25">
      <c r="A79" s="17" t="s">
        <v>75</v>
      </c>
      <c r="B79" s="22"/>
      <c r="C79" s="22"/>
    </row>
    <row r="80" spans="1:3" x14ac:dyDescent="0.25">
      <c r="A80" s="20" t="s">
        <v>76</v>
      </c>
      <c r="B80" s="21"/>
      <c r="C80" s="21"/>
    </row>
    <row r="81" spans="1:5" x14ac:dyDescent="0.25">
      <c r="A81" s="20" t="s">
        <v>77</v>
      </c>
      <c r="B81" s="21"/>
      <c r="C81" s="21"/>
    </row>
    <row r="82" spans="1:5" x14ac:dyDescent="0.25">
      <c r="A82" s="17" t="s">
        <v>78</v>
      </c>
      <c r="B82" s="22"/>
      <c r="C82" s="22"/>
    </row>
    <row r="83" spans="1:5" x14ac:dyDescent="0.25">
      <c r="A83" s="20" t="s">
        <v>79</v>
      </c>
      <c r="B83" s="21"/>
      <c r="C83" s="21"/>
    </row>
    <row r="84" spans="1:5" x14ac:dyDescent="0.25">
      <c r="A84" s="26" t="s">
        <v>80</v>
      </c>
      <c r="B84" s="27">
        <f>SUM(B80:B83)</f>
        <v>0</v>
      </c>
      <c r="C84" s="27"/>
    </row>
    <row r="85" spans="1:5" x14ac:dyDescent="0.25">
      <c r="B85" s="28"/>
      <c r="C85" s="28"/>
    </row>
    <row r="86" spans="1:5" ht="15.75" x14ac:dyDescent="0.25">
      <c r="A86" s="8" t="s">
        <v>81</v>
      </c>
      <c r="B86" s="29">
        <f>+B73+B84</f>
        <v>309848162</v>
      </c>
      <c r="C86" s="29"/>
    </row>
    <row r="87" spans="1:5" x14ac:dyDescent="0.25">
      <c r="A87" t="s">
        <v>108</v>
      </c>
      <c r="B87" s="28"/>
    </row>
    <row r="88" spans="1:5" x14ac:dyDescent="0.25">
      <c r="B88" s="28"/>
    </row>
    <row r="89" spans="1:5" ht="12.75" customHeight="1" x14ac:dyDescent="0.3">
      <c r="A89" s="35" t="s">
        <v>39</v>
      </c>
      <c r="E89"/>
    </row>
    <row r="90" spans="1:5" x14ac:dyDescent="0.25">
      <c r="A90" s="36" t="s">
        <v>101</v>
      </c>
      <c r="E90"/>
    </row>
    <row r="91" spans="1:5" ht="15" customHeight="1" x14ac:dyDescent="0.25">
      <c r="A91" s="56" t="s">
        <v>102</v>
      </c>
      <c r="B91" s="56"/>
      <c r="C91" s="56"/>
      <c r="E91"/>
    </row>
    <row r="92" spans="1:5" x14ac:dyDescent="0.25">
      <c r="A92" s="56"/>
      <c r="B92" s="56"/>
      <c r="C92" s="56"/>
      <c r="E92"/>
    </row>
    <row r="93" spans="1:5" ht="18.75" x14ac:dyDescent="0.3">
      <c r="A93" s="35" t="s">
        <v>93</v>
      </c>
      <c r="E93"/>
    </row>
    <row r="94" spans="1:5" x14ac:dyDescent="0.25">
      <c r="A94" s="36" t="s">
        <v>99</v>
      </c>
      <c r="E94"/>
    </row>
    <row r="95" spans="1:5" x14ac:dyDescent="0.25">
      <c r="A95" s="36" t="s">
        <v>100</v>
      </c>
      <c r="E95"/>
    </row>
  </sheetData>
  <mergeCells count="6">
    <mergeCell ref="A91:C92"/>
    <mergeCell ref="A1:C1"/>
    <mergeCell ref="A2:C2"/>
    <mergeCell ref="A3:C3"/>
    <mergeCell ref="A5:C5"/>
    <mergeCell ref="A4:C4"/>
  </mergeCells>
  <pageMargins left="0.16" right="0.23622047244094491" top="0.5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"/>
  <sheetViews>
    <sheetView showGridLines="0" tabSelected="1" topLeftCell="A4" workbookViewId="0">
      <pane xSplit="1" ySplit="5" topLeftCell="C9" activePane="bottomRight" state="frozen"/>
      <selection activeCell="A4" sqref="A4"/>
      <selection pane="topRight" activeCell="B4" sqref="B4"/>
      <selection pane="bottomLeft" activeCell="A9" sqref="A9"/>
      <selection pane="bottomRight" activeCell="O8" sqref="O8"/>
    </sheetView>
  </sheetViews>
  <sheetFormatPr baseColWidth="10" defaultColWidth="9.140625" defaultRowHeight="15" x14ac:dyDescent="0.25"/>
  <cols>
    <col min="1" max="1" width="66.28515625" customWidth="1"/>
    <col min="2" max="2" width="15.140625" hidden="1" customWidth="1"/>
    <col min="3" max="3" width="10.140625" bestFit="1" customWidth="1"/>
    <col min="4" max="4" width="10.140625" customWidth="1"/>
    <col min="5" max="5" width="10.140625" bestFit="1" customWidth="1"/>
    <col min="6" max="7" width="10.140625" customWidth="1"/>
    <col min="8" max="8" width="10.85546875" customWidth="1"/>
    <col min="9" max="10" width="10.85546875" hidden="1" customWidth="1"/>
    <col min="11" max="11" width="12.28515625" hidden="1" customWidth="1"/>
    <col min="12" max="12" width="13.7109375" hidden="1" customWidth="1"/>
    <col min="13" max="13" width="15.85546875" hidden="1" customWidth="1"/>
    <col min="14" max="14" width="10.85546875" style="28" hidden="1" customWidth="1"/>
    <col min="15" max="15" width="11.140625" style="34" bestFit="1" customWidth="1"/>
    <col min="16" max="16" width="17.140625" customWidth="1"/>
    <col min="17" max="17" width="14" customWidth="1"/>
    <col min="18" max="18" width="6" bestFit="1" customWidth="1"/>
    <col min="19" max="19" width="13.85546875" bestFit="1" customWidth="1"/>
    <col min="20" max="25" width="6" bestFit="1" customWidth="1"/>
    <col min="26" max="27" width="7" bestFit="1" customWidth="1"/>
  </cols>
  <sheetData>
    <row r="1" spans="1:27" ht="18.75" x14ac:dyDescent="0.3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P1" s="6" t="s">
        <v>93</v>
      </c>
    </row>
    <row r="2" spans="1:27" ht="18.75" x14ac:dyDescent="0.25">
      <c r="A2" s="60" t="s">
        <v>107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P2" s="12" t="s">
        <v>95</v>
      </c>
    </row>
    <row r="3" spans="1:27" ht="18.75" x14ac:dyDescent="0.25">
      <c r="A3" s="60">
        <v>2024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P3" s="12" t="s">
        <v>96</v>
      </c>
    </row>
    <row r="4" spans="1:27" ht="15.75" x14ac:dyDescent="0.25">
      <c r="A4" s="59" t="s">
        <v>103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P4" s="12" t="s">
        <v>94</v>
      </c>
    </row>
    <row r="5" spans="1:27" x14ac:dyDescent="0.25">
      <c r="A5" s="61" t="s">
        <v>36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P5" s="12" t="s">
        <v>97</v>
      </c>
    </row>
    <row r="6" spans="1:27" x14ac:dyDescent="0.25">
      <c r="I6" s="14"/>
      <c r="P6" s="12" t="s">
        <v>98</v>
      </c>
    </row>
    <row r="7" spans="1:27" ht="15.75" x14ac:dyDescent="0.25">
      <c r="A7" s="10" t="s">
        <v>0</v>
      </c>
      <c r="B7" s="11" t="s">
        <v>105</v>
      </c>
      <c r="C7" s="11" t="s">
        <v>82</v>
      </c>
      <c r="D7" s="11" t="s">
        <v>83</v>
      </c>
      <c r="E7" s="11" t="s">
        <v>84</v>
      </c>
      <c r="F7" s="11" t="s">
        <v>85</v>
      </c>
      <c r="G7" s="11" t="s">
        <v>86</v>
      </c>
      <c r="H7" s="11" t="s">
        <v>87</v>
      </c>
      <c r="I7" s="11" t="s">
        <v>88</v>
      </c>
      <c r="J7" s="11" t="s">
        <v>110</v>
      </c>
      <c r="K7" s="11" t="s">
        <v>89</v>
      </c>
      <c r="L7" s="11" t="s">
        <v>90</v>
      </c>
      <c r="M7" s="11" t="s">
        <v>91</v>
      </c>
      <c r="N7" s="30" t="s">
        <v>92</v>
      </c>
      <c r="O7" s="11" t="s">
        <v>106</v>
      </c>
      <c r="Z7" s="16"/>
      <c r="AA7" s="16"/>
    </row>
    <row r="8" spans="1:27" x14ac:dyDescent="0.25">
      <c r="A8" s="1" t="s">
        <v>1</v>
      </c>
      <c r="B8" s="13"/>
      <c r="C8" s="38">
        <f>C9+C15+C25+C35+C51+C61</f>
        <v>12188389.780000001</v>
      </c>
      <c r="D8" s="38">
        <f t="shared" ref="D8:J8" si="0">D9+D15+D25+D35+D51+D61</f>
        <v>15147997.880000003</v>
      </c>
      <c r="E8" s="38">
        <f t="shared" si="0"/>
        <v>13633725.699999999</v>
      </c>
      <c r="F8" s="38">
        <f t="shared" si="0"/>
        <v>14937679.51</v>
      </c>
      <c r="G8" s="38">
        <f t="shared" si="0"/>
        <v>15751322.42</v>
      </c>
      <c r="H8" s="38">
        <f t="shared" si="0"/>
        <v>18199788.309999999</v>
      </c>
      <c r="I8" s="38">
        <f t="shared" si="0"/>
        <v>0</v>
      </c>
      <c r="J8" s="38">
        <f t="shared" si="0"/>
        <v>0</v>
      </c>
      <c r="K8" s="38">
        <f t="shared" ref="K8:N8" si="1">K9+K15+K25+K35++K51+K61+K79</f>
        <v>0</v>
      </c>
      <c r="L8" s="38">
        <f t="shared" si="1"/>
        <v>0</v>
      </c>
      <c r="M8" s="38">
        <f t="shared" si="1"/>
        <v>0</v>
      </c>
      <c r="N8" s="38">
        <f t="shared" si="1"/>
        <v>0</v>
      </c>
      <c r="O8" s="39">
        <f>SUM(C8:N8)</f>
        <v>89858903.599999994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s="34" customFormat="1" ht="30" x14ac:dyDescent="0.25">
      <c r="A9" s="2" t="s">
        <v>2</v>
      </c>
      <c r="B9" s="15"/>
      <c r="C9" s="40">
        <f>SUM(C10:C14)</f>
        <v>5442388.6200000001</v>
      </c>
      <c r="D9" s="40">
        <f t="shared" ref="D9:N9" si="2">SUM(D10:D14)</f>
        <v>5733555.1100000003</v>
      </c>
      <c r="E9" s="40">
        <f>SUM(E10:E14)</f>
        <v>6198546.7300000004</v>
      </c>
      <c r="F9" s="40">
        <f t="shared" si="2"/>
        <v>5656536.4900000002</v>
      </c>
      <c r="G9" s="40">
        <f t="shared" si="2"/>
        <v>5983717.1600000001</v>
      </c>
      <c r="H9" s="40">
        <f t="shared" si="2"/>
        <v>5689383.9900000002</v>
      </c>
      <c r="I9" s="40">
        <f t="shared" si="2"/>
        <v>0</v>
      </c>
      <c r="J9" s="40">
        <f>SUM(J10:J14)</f>
        <v>0</v>
      </c>
      <c r="K9" s="40">
        <f t="shared" si="2"/>
        <v>0</v>
      </c>
      <c r="L9" s="40">
        <f t="shared" si="2"/>
        <v>0</v>
      </c>
      <c r="M9" s="40">
        <f t="shared" si="2"/>
        <v>0</v>
      </c>
      <c r="N9" s="40">
        <f t="shared" si="2"/>
        <v>0</v>
      </c>
      <c r="O9" s="39">
        <f>SUM(C9:N9)</f>
        <v>34704128.100000001</v>
      </c>
      <c r="P9" s="15"/>
      <c r="Q9" s="15"/>
      <c r="R9" s="15"/>
      <c r="S9" s="15"/>
      <c r="T9" s="15"/>
      <c r="U9" s="15"/>
      <c r="V9" s="15"/>
      <c r="W9" s="15"/>
      <c r="X9" s="15"/>
    </row>
    <row r="10" spans="1:27" x14ac:dyDescent="0.25">
      <c r="A10" s="5" t="s">
        <v>3</v>
      </c>
      <c r="B10" s="14"/>
      <c r="C10" s="41">
        <v>4428132</v>
      </c>
      <c r="D10" s="42">
        <v>4663132</v>
      </c>
      <c r="E10" s="42">
        <v>5149669.62</v>
      </c>
      <c r="F10" s="42">
        <v>4599632</v>
      </c>
      <c r="G10" s="42">
        <v>4922812.67</v>
      </c>
      <c r="H10" s="42">
        <v>4624632</v>
      </c>
      <c r="I10" s="42"/>
      <c r="J10" s="42"/>
      <c r="K10" s="42"/>
      <c r="L10" s="43"/>
      <c r="M10" s="42"/>
      <c r="N10" s="42"/>
      <c r="O10" s="39">
        <f>SUM(C10:N10)</f>
        <v>28388010.289999999</v>
      </c>
      <c r="P10" s="14"/>
      <c r="Q10" s="14"/>
      <c r="R10" s="14"/>
      <c r="S10" s="14"/>
      <c r="T10" s="14"/>
      <c r="U10" s="14"/>
      <c r="V10" s="14"/>
      <c r="W10" s="14"/>
      <c r="X10" s="14"/>
    </row>
    <row r="11" spans="1:27" x14ac:dyDescent="0.25">
      <c r="A11" s="5" t="s">
        <v>4</v>
      </c>
      <c r="B11" s="14"/>
      <c r="C11" s="44">
        <v>334000</v>
      </c>
      <c r="D11" s="44">
        <v>354000</v>
      </c>
      <c r="E11" s="44">
        <v>354000</v>
      </c>
      <c r="F11" s="44">
        <v>350000</v>
      </c>
      <c r="G11" s="45">
        <v>354000</v>
      </c>
      <c r="H11" s="45">
        <v>354000</v>
      </c>
      <c r="I11" s="45"/>
      <c r="J11" s="42"/>
      <c r="K11" s="45"/>
      <c r="L11" s="46"/>
      <c r="M11" s="45"/>
      <c r="N11" s="45"/>
      <c r="O11" s="39">
        <f t="shared" ref="O11:O72" si="3">SUM(C11:N11)</f>
        <v>2100000</v>
      </c>
      <c r="P11" s="14"/>
      <c r="Q11" s="14"/>
      <c r="R11" s="14"/>
      <c r="S11" s="14"/>
      <c r="T11" s="14"/>
      <c r="U11" s="14"/>
      <c r="V11" s="14"/>
      <c r="W11" s="14"/>
      <c r="X11" s="14"/>
    </row>
    <row r="12" spans="1:27" x14ac:dyDescent="0.25">
      <c r="A12" s="5" t="s">
        <v>40</v>
      </c>
      <c r="B12" s="14"/>
      <c r="C12" s="44"/>
      <c r="D12" s="45"/>
      <c r="E12" s="45"/>
      <c r="F12" s="45"/>
      <c r="G12" s="45"/>
      <c r="H12" s="45"/>
      <c r="I12" s="45"/>
      <c r="J12" s="42"/>
      <c r="K12" s="45"/>
      <c r="L12" s="46"/>
      <c r="M12" s="45"/>
      <c r="N12" s="45"/>
      <c r="O12" s="39">
        <f t="shared" si="3"/>
        <v>0</v>
      </c>
      <c r="P12" s="14"/>
      <c r="Q12" s="14"/>
      <c r="R12" s="14"/>
      <c r="S12" s="14"/>
      <c r="T12" s="14"/>
      <c r="U12" s="14"/>
      <c r="V12" s="14"/>
      <c r="W12" s="14"/>
      <c r="X12" s="14"/>
    </row>
    <row r="13" spans="1:27" x14ac:dyDescent="0.25">
      <c r="A13" s="5" t="s">
        <v>5</v>
      </c>
      <c r="B13" s="14"/>
      <c r="C13" s="44"/>
      <c r="D13" s="45"/>
      <c r="E13" s="45"/>
      <c r="F13" s="45"/>
      <c r="G13" s="45"/>
      <c r="H13" s="45"/>
      <c r="I13" s="45"/>
      <c r="J13" s="42"/>
      <c r="K13" s="45"/>
      <c r="L13" s="46"/>
      <c r="M13" s="45"/>
      <c r="N13" s="45"/>
      <c r="O13" s="39">
        <f t="shared" si="3"/>
        <v>0</v>
      </c>
      <c r="P13" s="14"/>
      <c r="Q13" s="14"/>
      <c r="R13" s="14"/>
      <c r="S13" s="14"/>
      <c r="T13" s="14"/>
      <c r="U13" s="14"/>
      <c r="V13" s="14"/>
      <c r="W13" s="14"/>
      <c r="X13" s="14"/>
    </row>
    <row r="14" spans="1:27" x14ac:dyDescent="0.25">
      <c r="A14" s="5" t="s">
        <v>6</v>
      </c>
      <c r="B14" s="14"/>
      <c r="C14" s="45">
        <v>680256.62</v>
      </c>
      <c r="D14" s="45">
        <v>716423.11</v>
      </c>
      <c r="E14" s="45">
        <v>694877.11</v>
      </c>
      <c r="F14" s="45">
        <v>706904.49</v>
      </c>
      <c r="G14" s="45">
        <v>706904.49</v>
      </c>
      <c r="H14" s="45">
        <v>710751.99</v>
      </c>
      <c r="I14" s="45"/>
      <c r="J14" s="45"/>
      <c r="K14" s="45"/>
      <c r="L14" s="46"/>
      <c r="M14" s="45"/>
      <c r="N14" s="45"/>
      <c r="O14" s="39">
        <f t="shared" si="3"/>
        <v>4216117.8100000005</v>
      </c>
      <c r="P14" s="14"/>
      <c r="Q14" s="14"/>
      <c r="R14" s="14"/>
      <c r="S14" s="14"/>
      <c r="T14" s="14"/>
      <c r="U14" s="14"/>
      <c r="V14" s="14"/>
      <c r="W14" s="14"/>
      <c r="X14" s="14"/>
    </row>
    <row r="15" spans="1:27" x14ac:dyDescent="0.25">
      <c r="A15" s="2" t="s">
        <v>7</v>
      </c>
      <c r="B15" s="14"/>
      <c r="C15" s="40">
        <f>SUM(C16:C24)</f>
        <v>6746001.1600000001</v>
      </c>
      <c r="D15" s="40">
        <f t="shared" ref="D15:N15" si="4">SUM(D16:D24)</f>
        <v>9011645.6100000013</v>
      </c>
      <c r="E15" s="40">
        <f t="shared" si="4"/>
        <v>7222355.2000000002</v>
      </c>
      <c r="F15" s="40">
        <f t="shared" si="4"/>
        <v>9140839.5599999987</v>
      </c>
      <c r="G15" s="40">
        <f t="shared" si="4"/>
        <v>9049700.75</v>
      </c>
      <c r="H15" s="40">
        <f t="shared" si="4"/>
        <v>11714168.879999999</v>
      </c>
      <c r="I15" s="40">
        <f t="shared" ref="I15" si="5">SUM(I16:I24)</f>
        <v>0</v>
      </c>
      <c r="J15" s="40">
        <f>SUM(J16:J24)</f>
        <v>0</v>
      </c>
      <c r="K15" s="40">
        <f>SUM(K16:K24)</f>
        <v>0</v>
      </c>
      <c r="L15" s="47">
        <f>SUM(L16:L24)</f>
        <v>0</v>
      </c>
      <c r="M15" s="40">
        <f>SUM(M16:M24)</f>
        <v>0</v>
      </c>
      <c r="N15" s="40">
        <f t="shared" si="4"/>
        <v>0</v>
      </c>
      <c r="O15" s="39">
        <f t="shared" si="3"/>
        <v>52884711.159999996</v>
      </c>
      <c r="P15" s="14"/>
      <c r="Q15" s="14"/>
      <c r="R15" s="14"/>
      <c r="S15" s="14"/>
      <c r="T15" s="14"/>
      <c r="U15" s="14"/>
      <c r="V15" s="14"/>
      <c r="W15" s="14"/>
      <c r="X15" s="14"/>
    </row>
    <row r="16" spans="1:27" x14ac:dyDescent="0.25">
      <c r="A16" s="5" t="s">
        <v>8</v>
      </c>
      <c r="B16" s="14"/>
      <c r="C16" s="45">
        <v>6745814.2199999997</v>
      </c>
      <c r="D16" s="45">
        <v>7673443.4000000004</v>
      </c>
      <c r="E16" s="45">
        <v>6345684.9500000002</v>
      </c>
      <c r="F16" s="45">
        <v>7778798.21</v>
      </c>
      <c r="G16" s="45">
        <v>7885964.5499999998</v>
      </c>
      <c r="H16" s="45">
        <v>8692302.5</v>
      </c>
      <c r="I16" s="45"/>
      <c r="J16" s="42"/>
      <c r="K16" s="45"/>
      <c r="L16" s="46"/>
      <c r="M16" s="45"/>
      <c r="N16" s="45"/>
      <c r="O16" s="39">
        <f t="shared" si="3"/>
        <v>45122007.829999998</v>
      </c>
      <c r="P16" s="14"/>
      <c r="Q16" s="14"/>
      <c r="R16" s="14"/>
      <c r="S16" s="14"/>
      <c r="T16" s="14"/>
      <c r="U16" s="14"/>
      <c r="V16" s="14"/>
      <c r="W16" s="14"/>
      <c r="X16" s="14"/>
    </row>
    <row r="17" spans="1:24" x14ac:dyDescent="0.25">
      <c r="A17" s="5" t="s">
        <v>9</v>
      </c>
      <c r="B17" s="14"/>
      <c r="C17" s="45"/>
      <c r="D17" s="45">
        <v>125901.94</v>
      </c>
      <c r="E17" s="45">
        <v>5285</v>
      </c>
      <c r="F17" s="45"/>
      <c r="G17" s="45"/>
      <c r="H17" s="45"/>
      <c r="I17" s="45"/>
      <c r="J17" s="42"/>
      <c r="K17" s="45"/>
      <c r="L17" s="46"/>
      <c r="M17" s="45"/>
      <c r="N17" s="45"/>
      <c r="O17" s="39">
        <f t="shared" si="3"/>
        <v>131186.94</v>
      </c>
      <c r="P17" s="14"/>
      <c r="Q17" s="14"/>
      <c r="R17" s="14"/>
      <c r="S17" s="14"/>
      <c r="T17" s="14"/>
      <c r="U17" s="14"/>
      <c r="V17" s="14"/>
      <c r="W17" s="14"/>
      <c r="X17" s="14"/>
    </row>
    <row r="18" spans="1:24" x14ac:dyDescent="0.25">
      <c r="A18" s="5" t="s">
        <v>10</v>
      </c>
      <c r="B18" s="14"/>
      <c r="C18" s="45"/>
      <c r="D18" s="45"/>
      <c r="E18" s="45">
        <v>4550</v>
      </c>
      <c r="F18" s="45"/>
      <c r="G18" s="45"/>
      <c r="H18" s="45"/>
      <c r="I18" s="45"/>
      <c r="J18" s="42"/>
      <c r="K18" s="45"/>
      <c r="L18" s="46"/>
      <c r="M18" s="45"/>
      <c r="N18" s="45"/>
      <c r="O18" s="39">
        <f t="shared" si="3"/>
        <v>4550</v>
      </c>
      <c r="P18" s="14"/>
      <c r="Q18" s="14"/>
      <c r="R18" s="14"/>
      <c r="S18" s="14"/>
      <c r="T18" s="14"/>
      <c r="U18" s="14"/>
      <c r="V18" s="14"/>
      <c r="W18" s="14"/>
      <c r="X18" s="14"/>
    </row>
    <row r="19" spans="1:24" x14ac:dyDescent="0.25">
      <c r="A19" s="5" t="s">
        <v>11</v>
      </c>
      <c r="B19" s="14"/>
      <c r="C19" s="45"/>
      <c r="D19" s="45">
        <v>7556</v>
      </c>
      <c r="E19" s="45">
        <v>4300</v>
      </c>
      <c r="F19" s="45">
        <v>6500</v>
      </c>
      <c r="G19" s="45"/>
      <c r="H19" s="45">
        <v>15650</v>
      </c>
      <c r="I19" s="45"/>
      <c r="J19" s="42"/>
      <c r="K19" s="45"/>
      <c r="L19" s="46"/>
      <c r="M19" s="45"/>
      <c r="N19" s="45"/>
      <c r="O19" s="39">
        <f t="shared" si="3"/>
        <v>34006</v>
      </c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5" t="s">
        <v>12</v>
      </c>
      <c r="B20" s="14"/>
      <c r="C20" s="45"/>
      <c r="D20" s="45">
        <v>409460</v>
      </c>
      <c r="E20" s="45">
        <v>444418.68</v>
      </c>
      <c r="F20" s="45">
        <v>147990.64000000001</v>
      </c>
      <c r="G20" s="45">
        <v>316135.21999999997</v>
      </c>
      <c r="H20" s="45">
        <v>510603.62</v>
      </c>
      <c r="I20" s="45"/>
      <c r="J20" s="42"/>
      <c r="K20" s="45"/>
      <c r="L20" s="46"/>
      <c r="M20" s="45"/>
      <c r="N20" s="45"/>
      <c r="O20" s="39">
        <f t="shared" si="3"/>
        <v>1828608.1600000001</v>
      </c>
      <c r="P20" s="14"/>
      <c r="Q20" s="14"/>
      <c r="R20" s="14"/>
      <c r="S20" s="14"/>
      <c r="T20" s="14"/>
      <c r="U20" s="14"/>
      <c r="V20" s="14"/>
      <c r="W20" s="14"/>
      <c r="X20" s="14"/>
    </row>
    <row r="21" spans="1:24" x14ac:dyDescent="0.25">
      <c r="A21" s="5" t="s">
        <v>13</v>
      </c>
      <c r="B21" s="14"/>
      <c r="C21" s="44"/>
      <c r="D21" s="45"/>
      <c r="E21" s="45"/>
      <c r="F21" s="45"/>
      <c r="G21" s="45"/>
      <c r="H21" s="45"/>
      <c r="I21" s="45"/>
      <c r="J21" s="42"/>
      <c r="K21" s="45"/>
      <c r="L21" s="46"/>
      <c r="M21" s="45"/>
      <c r="N21" s="45"/>
      <c r="O21" s="39">
        <f t="shared" si="3"/>
        <v>0</v>
      </c>
      <c r="P21" s="14"/>
      <c r="Q21" s="14"/>
      <c r="R21" s="14"/>
      <c r="S21" s="14"/>
      <c r="T21" s="14"/>
      <c r="U21" s="14"/>
      <c r="V21" s="14"/>
      <c r="W21" s="14"/>
      <c r="X21" s="14"/>
    </row>
    <row r="22" spans="1:24" ht="25.15" customHeight="1" x14ac:dyDescent="0.25">
      <c r="A22" s="5" t="s">
        <v>14</v>
      </c>
      <c r="B22" s="14"/>
      <c r="C22" s="45"/>
      <c r="D22" s="45">
        <v>435130.53</v>
      </c>
      <c r="E22" s="45">
        <v>13755</v>
      </c>
      <c r="F22" s="45">
        <v>1175100.71</v>
      </c>
      <c r="G22" s="45">
        <v>823695.46</v>
      </c>
      <c r="H22" s="45">
        <v>716881.02</v>
      </c>
      <c r="I22" s="45"/>
      <c r="J22" s="42"/>
      <c r="K22" s="45"/>
      <c r="L22" s="46"/>
      <c r="M22" s="45"/>
      <c r="N22" s="45"/>
      <c r="O22" s="39">
        <f t="shared" si="3"/>
        <v>3164562.72</v>
      </c>
      <c r="P22" s="14"/>
      <c r="Q22" s="14"/>
      <c r="R22" s="14"/>
      <c r="S22" s="14"/>
      <c r="T22" s="14"/>
      <c r="U22" s="14"/>
      <c r="V22" s="14"/>
      <c r="W22" s="14"/>
      <c r="X22" s="14"/>
    </row>
    <row r="23" spans="1:24" ht="25.15" customHeight="1" x14ac:dyDescent="0.25">
      <c r="A23" s="5" t="s">
        <v>15</v>
      </c>
      <c r="B23" s="14"/>
      <c r="C23" s="44">
        <v>186.94</v>
      </c>
      <c r="D23" s="45">
        <v>289.14</v>
      </c>
      <c r="E23" s="45">
        <v>267.02999999999997</v>
      </c>
      <c r="F23" s="45">
        <v>9440</v>
      </c>
      <c r="G23" s="45">
        <v>23905.52</v>
      </c>
      <c r="H23" s="45">
        <v>597.29999999999995</v>
      </c>
      <c r="I23" s="45"/>
      <c r="J23" s="42"/>
      <c r="K23" s="45"/>
      <c r="L23" s="46"/>
      <c r="M23" s="45"/>
      <c r="N23" s="45"/>
      <c r="O23" s="39">
        <f t="shared" si="3"/>
        <v>34685.930000000008</v>
      </c>
      <c r="P23" s="14"/>
      <c r="Q23" s="14"/>
      <c r="R23" s="14"/>
      <c r="S23" s="14"/>
      <c r="T23" s="14"/>
      <c r="U23" s="14"/>
      <c r="V23" s="14"/>
      <c r="W23" s="14"/>
      <c r="X23" s="14"/>
    </row>
    <row r="24" spans="1:24" x14ac:dyDescent="0.25">
      <c r="A24" s="5" t="s">
        <v>41</v>
      </c>
      <c r="B24" s="14"/>
      <c r="C24" s="44"/>
      <c r="D24" s="45">
        <v>359864.6</v>
      </c>
      <c r="E24" s="45">
        <v>404094.54</v>
      </c>
      <c r="F24" s="45">
        <v>23010</v>
      </c>
      <c r="G24" s="45"/>
      <c r="H24" s="45">
        <v>1778134.44</v>
      </c>
      <c r="I24" s="45"/>
      <c r="J24" s="42"/>
      <c r="K24" s="45"/>
      <c r="L24" s="46"/>
      <c r="M24" s="45"/>
      <c r="N24" s="45"/>
      <c r="O24" s="39">
        <f t="shared" si="3"/>
        <v>2565103.58</v>
      </c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25.15" customHeight="1" x14ac:dyDescent="0.25">
      <c r="A25" s="2" t="s">
        <v>16</v>
      </c>
      <c r="B25" s="14"/>
      <c r="C25" s="40">
        <f t="shared" ref="C25:N25" si="6">SUM(C26:C34)</f>
        <v>0</v>
      </c>
      <c r="D25" s="40">
        <f t="shared" si="6"/>
        <v>402797.16000000003</v>
      </c>
      <c r="E25" s="40">
        <f t="shared" si="6"/>
        <v>212823.77000000002</v>
      </c>
      <c r="F25" s="40">
        <f t="shared" si="6"/>
        <v>140303.46</v>
      </c>
      <c r="G25" s="40">
        <f t="shared" si="6"/>
        <v>717904.50999999989</v>
      </c>
      <c r="H25" s="40">
        <f t="shared" si="6"/>
        <v>796235.44</v>
      </c>
      <c r="I25" s="40">
        <f t="shared" ref="I25:J25" si="7">SUM(I26:I34)</f>
        <v>0</v>
      </c>
      <c r="J25" s="40">
        <f t="shared" si="7"/>
        <v>0</v>
      </c>
      <c r="K25" s="40">
        <f>SUM(K26:K34)</f>
        <v>0</v>
      </c>
      <c r="L25" s="47">
        <f>SUM(L26:L34)</f>
        <v>0</v>
      </c>
      <c r="M25" s="40">
        <f>SUM(M26:M34)</f>
        <v>0</v>
      </c>
      <c r="N25" s="40">
        <f t="shared" si="6"/>
        <v>0</v>
      </c>
      <c r="O25" s="39">
        <f t="shared" si="3"/>
        <v>2270064.34</v>
      </c>
      <c r="P25" s="14"/>
      <c r="Q25" s="14"/>
      <c r="R25" s="14"/>
      <c r="S25" s="14"/>
      <c r="T25" s="14"/>
      <c r="U25" s="14"/>
      <c r="V25" s="14"/>
      <c r="W25" s="14"/>
      <c r="X25" s="14"/>
    </row>
    <row r="26" spans="1:24" x14ac:dyDescent="0.25">
      <c r="A26" s="5" t="s">
        <v>17</v>
      </c>
      <c r="B26" s="14"/>
      <c r="C26" s="44"/>
      <c r="D26" s="45">
        <v>19266.009999999998</v>
      </c>
      <c r="E26" s="45">
        <v>7199.95</v>
      </c>
      <c r="F26" s="45">
        <v>9362.94</v>
      </c>
      <c r="G26" s="45">
        <v>92990.98</v>
      </c>
      <c r="H26" s="45">
        <v>29304.42</v>
      </c>
      <c r="I26" s="45"/>
      <c r="J26" s="42"/>
      <c r="K26" s="45"/>
      <c r="L26" s="46"/>
      <c r="M26" s="45"/>
      <c r="N26" s="45"/>
      <c r="O26" s="39">
        <f t="shared" si="3"/>
        <v>158124.29999999999</v>
      </c>
      <c r="P26" s="14"/>
      <c r="Q26" s="14"/>
      <c r="R26" s="14"/>
      <c r="S26" s="14"/>
      <c r="T26" s="14"/>
      <c r="U26" s="14"/>
      <c r="V26" s="14"/>
      <c r="W26" s="14"/>
      <c r="X26" s="14"/>
    </row>
    <row r="27" spans="1:24" x14ac:dyDescent="0.25">
      <c r="A27" s="5" t="s">
        <v>18</v>
      </c>
      <c r="B27" s="14"/>
      <c r="C27" s="44"/>
      <c r="D27" s="45"/>
      <c r="E27" s="45">
        <v>36580</v>
      </c>
      <c r="F27" s="45"/>
      <c r="G27" s="45"/>
      <c r="H27" s="45">
        <v>4400</v>
      </c>
      <c r="I27" s="45"/>
      <c r="J27" s="42"/>
      <c r="K27" s="45"/>
      <c r="L27" s="46"/>
      <c r="M27" s="45"/>
      <c r="N27" s="45"/>
      <c r="O27" s="39">
        <f t="shared" si="3"/>
        <v>40980</v>
      </c>
      <c r="P27" s="14"/>
      <c r="Q27" s="14"/>
      <c r="R27" s="14"/>
      <c r="S27" s="14"/>
      <c r="T27" s="14"/>
      <c r="U27" s="14"/>
      <c r="V27" s="14"/>
      <c r="W27" s="14"/>
      <c r="X27" s="14"/>
    </row>
    <row r="28" spans="1:24" x14ac:dyDescent="0.25">
      <c r="A28" s="5" t="s">
        <v>19</v>
      </c>
      <c r="B28" s="14"/>
      <c r="C28" s="44"/>
      <c r="D28" s="45"/>
      <c r="E28" s="45">
        <v>19262.32</v>
      </c>
      <c r="F28" s="45">
        <v>16708.8</v>
      </c>
      <c r="G28" s="45"/>
      <c r="H28" s="45"/>
      <c r="I28" s="45"/>
      <c r="J28" s="42"/>
      <c r="K28" s="45"/>
      <c r="L28" s="46"/>
      <c r="M28" s="45"/>
      <c r="N28" s="45"/>
      <c r="O28" s="39">
        <f t="shared" si="3"/>
        <v>35971.119999999995</v>
      </c>
      <c r="P28" s="14"/>
      <c r="Q28" s="14"/>
      <c r="R28" s="14"/>
      <c r="S28" s="14"/>
      <c r="T28" s="14"/>
      <c r="U28" s="14"/>
      <c r="V28" s="14"/>
      <c r="W28" s="14"/>
      <c r="X28" s="14"/>
    </row>
    <row r="29" spans="1:24" x14ac:dyDescent="0.25">
      <c r="A29" s="5" t="s">
        <v>20</v>
      </c>
      <c r="B29" s="14"/>
      <c r="C29" s="44"/>
      <c r="D29" s="45"/>
      <c r="E29" s="45">
        <v>460.2</v>
      </c>
      <c r="F29" s="45"/>
      <c r="G29" s="45"/>
      <c r="H29" s="45"/>
      <c r="I29" s="45"/>
      <c r="J29" s="42"/>
      <c r="K29" s="45"/>
      <c r="L29" s="46"/>
      <c r="M29" s="45"/>
      <c r="N29" s="45"/>
      <c r="O29" s="39">
        <f t="shared" si="3"/>
        <v>460.2</v>
      </c>
      <c r="P29" s="14"/>
      <c r="Q29" s="14"/>
      <c r="R29" s="14"/>
      <c r="S29" s="14"/>
      <c r="T29" s="14"/>
      <c r="U29" s="14"/>
      <c r="V29" s="14"/>
      <c r="W29" s="14"/>
      <c r="X29" s="14"/>
    </row>
    <row r="30" spans="1:24" x14ac:dyDescent="0.25">
      <c r="A30" s="5" t="s">
        <v>21</v>
      </c>
      <c r="B30" s="14"/>
      <c r="C30" s="44"/>
      <c r="D30" s="45">
        <v>41323.599999999999</v>
      </c>
      <c r="E30" s="45"/>
      <c r="F30" s="45"/>
      <c r="G30" s="45">
        <v>72000</v>
      </c>
      <c r="H30" s="45">
        <v>126260</v>
      </c>
      <c r="I30" s="45"/>
      <c r="J30" s="42"/>
      <c r="K30" s="45"/>
      <c r="L30" s="46"/>
      <c r="M30" s="45"/>
      <c r="N30" s="45"/>
      <c r="O30" s="39">
        <f t="shared" si="3"/>
        <v>239583.6</v>
      </c>
      <c r="P30" s="14"/>
      <c r="Q30" s="14"/>
      <c r="R30" s="14"/>
      <c r="S30" s="14"/>
      <c r="T30" s="14"/>
      <c r="U30" s="14"/>
      <c r="V30" s="14"/>
      <c r="W30" s="14"/>
      <c r="X30" s="14"/>
    </row>
    <row r="31" spans="1:24" x14ac:dyDescent="0.25">
      <c r="A31" s="5" t="s">
        <v>22</v>
      </c>
      <c r="B31" s="14"/>
      <c r="C31" s="44"/>
      <c r="D31" s="45">
        <v>9100.84</v>
      </c>
      <c r="E31" s="45">
        <v>5674.38</v>
      </c>
      <c r="F31" s="45">
        <v>3833</v>
      </c>
      <c r="G31" s="45">
        <v>121150.6</v>
      </c>
      <c r="H31" s="45">
        <v>11130</v>
      </c>
      <c r="I31" s="45"/>
      <c r="J31" s="42"/>
      <c r="K31" s="45"/>
      <c r="L31" s="46"/>
      <c r="M31" s="45"/>
      <c r="N31" s="45"/>
      <c r="O31" s="39">
        <f t="shared" si="3"/>
        <v>150888.82</v>
      </c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30" x14ac:dyDescent="0.25">
      <c r="A32" s="5" t="s">
        <v>23</v>
      </c>
      <c r="B32" s="14"/>
      <c r="C32" s="45"/>
      <c r="D32" s="45">
        <v>4815</v>
      </c>
      <c r="E32" s="45">
        <v>4545</v>
      </c>
      <c r="F32" s="45">
        <v>3525</v>
      </c>
      <c r="G32" s="45">
        <v>241209.85</v>
      </c>
      <c r="H32" s="45">
        <v>485885.25</v>
      </c>
      <c r="I32" s="45"/>
      <c r="J32" s="42"/>
      <c r="K32" s="45"/>
      <c r="L32" s="46"/>
      <c r="M32" s="45"/>
      <c r="N32" s="45"/>
      <c r="O32" s="39">
        <f t="shared" si="3"/>
        <v>739980.1</v>
      </c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30" x14ac:dyDescent="0.25">
      <c r="A33" s="5" t="s">
        <v>42</v>
      </c>
      <c r="B33" s="14"/>
      <c r="C33" s="44"/>
      <c r="D33" s="45"/>
      <c r="E33" s="45"/>
      <c r="F33" s="45"/>
      <c r="G33" s="45"/>
      <c r="H33" s="45"/>
      <c r="I33" s="45"/>
      <c r="J33" s="42"/>
      <c r="K33" s="45"/>
      <c r="L33" s="46"/>
      <c r="M33" s="45"/>
      <c r="N33" s="45"/>
      <c r="O33" s="39">
        <f t="shared" si="3"/>
        <v>0</v>
      </c>
      <c r="P33" s="14"/>
      <c r="Q33" s="14"/>
      <c r="R33" s="14"/>
      <c r="S33" s="14"/>
      <c r="T33" s="14"/>
      <c r="U33" s="14"/>
      <c r="V33" s="14"/>
      <c r="W33" s="14"/>
      <c r="X33" s="14"/>
    </row>
    <row r="34" spans="1:24" x14ac:dyDescent="0.25">
      <c r="A34" s="5" t="s">
        <v>24</v>
      </c>
      <c r="B34" s="14"/>
      <c r="C34" s="45"/>
      <c r="D34" s="45">
        <v>328291.71000000002</v>
      </c>
      <c r="E34" s="45">
        <v>139101.92000000001</v>
      </c>
      <c r="F34" s="45">
        <v>106873.72</v>
      </c>
      <c r="G34" s="45">
        <v>190553.08</v>
      </c>
      <c r="H34" s="45">
        <v>139255.76999999999</v>
      </c>
      <c r="I34" s="45"/>
      <c r="J34" s="42"/>
      <c r="K34" s="45"/>
      <c r="L34" s="46"/>
      <c r="M34" s="45"/>
      <c r="N34" s="45"/>
      <c r="O34" s="39">
        <f t="shared" si="3"/>
        <v>904076.2</v>
      </c>
      <c r="P34" s="14"/>
      <c r="Q34" s="14"/>
      <c r="R34" s="14"/>
      <c r="S34" s="14"/>
      <c r="T34" s="14"/>
      <c r="U34" s="14"/>
      <c r="V34" s="14"/>
      <c r="W34" s="14"/>
      <c r="X34" s="14"/>
    </row>
    <row r="35" spans="1:24" x14ac:dyDescent="0.25">
      <c r="A35" s="2" t="s">
        <v>25</v>
      </c>
      <c r="B35" s="15"/>
      <c r="C35" s="40">
        <f t="shared" ref="C35:M35" si="8">SUM(C36:C42)</f>
        <v>0</v>
      </c>
      <c r="D35" s="40">
        <f t="shared" si="8"/>
        <v>0</v>
      </c>
      <c r="E35" s="40">
        <f t="shared" si="8"/>
        <v>0</v>
      </c>
      <c r="F35" s="40">
        <f t="shared" si="8"/>
        <v>0</v>
      </c>
      <c r="G35" s="40">
        <f t="shared" si="8"/>
        <v>0</v>
      </c>
      <c r="H35" s="40">
        <f t="shared" si="8"/>
        <v>0</v>
      </c>
      <c r="I35" s="40">
        <f t="shared" ref="I35:J35" si="9">SUM(I36:I42)</f>
        <v>0</v>
      </c>
      <c r="J35" s="40">
        <f t="shared" si="9"/>
        <v>0</v>
      </c>
      <c r="K35" s="40">
        <f>SUM(K36:K42)</f>
        <v>0</v>
      </c>
      <c r="L35" s="47">
        <f t="shared" si="8"/>
        <v>0</v>
      </c>
      <c r="M35" s="40">
        <f t="shared" si="8"/>
        <v>0</v>
      </c>
      <c r="N35" s="40">
        <f>N36</f>
        <v>0</v>
      </c>
      <c r="O35" s="39">
        <f t="shared" si="3"/>
        <v>0</v>
      </c>
      <c r="P35" s="14"/>
      <c r="Q35" s="14"/>
      <c r="R35" s="14"/>
      <c r="S35" s="14"/>
      <c r="T35" s="14"/>
      <c r="U35" s="14"/>
      <c r="V35" s="14"/>
      <c r="W35" s="14"/>
      <c r="X35" s="14"/>
    </row>
    <row r="36" spans="1:24" x14ac:dyDescent="0.25">
      <c r="A36" s="5" t="s">
        <v>26</v>
      </c>
      <c r="B36" s="14"/>
      <c r="C36" s="44"/>
      <c r="D36" s="45"/>
      <c r="E36" s="45"/>
      <c r="F36" s="45"/>
      <c r="G36" s="45"/>
      <c r="H36" s="45"/>
      <c r="I36" s="45"/>
      <c r="J36" s="42"/>
      <c r="K36" s="45"/>
      <c r="L36" s="46"/>
      <c r="M36" s="45"/>
      <c r="N36" s="45"/>
      <c r="O36" s="39">
        <f t="shared" si="3"/>
        <v>0</v>
      </c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30" x14ac:dyDescent="0.25">
      <c r="A37" s="5" t="s">
        <v>43</v>
      </c>
      <c r="B37" s="14"/>
      <c r="C37" s="44"/>
      <c r="D37" s="45"/>
      <c r="E37" s="45"/>
      <c r="F37" s="45"/>
      <c r="G37" s="45"/>
      <c r="H37" s="45"/>
      <c r="I37" s="45"/>
      <c r="J37" s="42"/>
      <c r="K37" s="45"/>
      <c r="L37" s="46"/>
      <c r="M37" s="45"/>
      <c r="N37" s="45"/>
      <c r="O37" s="39">
        <f t="shared" si="3"/>
        <v>0</v>
      </c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25.15" customHeight="1" x14ac:dyDescent="0.25">
      <c r="A38" s="5" t="s">
        <v>44</v>
      </c>
      <c r="B38" s="14"/>
      <c r="C38" s="44"/>
      <c r="D38" s="45"/>
      <c r="E38" s="45"/>
      <c r="F38" s="45"/>
      <c r="G38" s="45"/>
      <c r="H38" s="45"/>
      <c r="I38" s="45"/>
      <c r="J38" s="42"/>
      <c r="K38" s="45"/>
      <c r="L38" s="46"/>
      <c r="M38" s="45"/>
      <c r="N38" s="45"/>
      <c r="O38" s="39">
        <f t="shared" si="3"/>
        <v>0</v>
      </c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25.15" customHeight="1" x14ac:dyDescent="0.25">
      <c r="A39" s="5" t="s">
        <v>45</v>
      </c>
      <c r="B39" s="14"/>
      <c r="C39" s="44"/>
      <c r="D39" s="45"/>
      <c r="E39" s="45"/>
      <c r="F39" s="45"/>
      <c r="G39" s="45"/>
      <c r="H39" s="45"/>
      <c r="I39" s="45"/>
      <c r="J39" s="42"/>
      <c r="K39" s="45"/>
      <c r="L39" s="48"/>
      <c r="M39" s="45"/>
      <c r="N39" s="45"/>
      <c r="O39" s="39">
        <f t="shared" si="3"/>
        <v>0</v>
      </c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25.15" customHeight="1" x14ac:dyDescent="0.25">
      <c r="A40" s="5" t="s">
        <v>46</v>
      </c>
      <c r="B40" s="14"/>
      <c r="C40" s="44"/>
      <c r="D40" s="45"/>
      <c r="E40" s="45"/>
      <c r="F40" s="45"/>
      <c r="G40" s="45"/>
      <c r="H40" s="45"/>
      <c r="I40" s="45"/>
      <c r="J40" s="42"/>
      <c r="K40" s="45"/>
      <c r="L40" s="48"/>
      <c r="M40" s="45"/>
      <c r="N40" s="45"/>
      <c r="O40" s="39">
        <f t="shared" si="3"/>
        <v>0</v>
      </c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25.15" customHeight="1" x14ac:dyDescent="0.25">
      <c r="A41" s="5" t="s">
        <v>27</v>
      </c>
      <c r="B41" s="14"/>
      <c r="C41" s="44"/>
      <c r="D41" s="45"/>
      <c r="E41" s="45"/>
      <c r="F41" s="45"/>
      <c r="G41" s="45"/>
      <c r="H41" s="45"/>
      <c r="I41" s="45"/>
      <c r="J41" s="42"/>
      <c r="K41" s="45"/>
      <c r="L41" s="48"/>
      <c r="M41" s="45"/>
      <c r="N41" s="45"/>
      <c r="O41" s="39">
        <f t="shared" si="3"/>
        <v>0</v>
      </c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25.15" customHeight="1" x14ac:dyDescent="0.25">
      <c r="A42" s="5" t="s">
        <v>47</v>
      </c>
      <c r="B42" s="14"/>
      <c r="C42" s="44"/>
      <c r="D42" s="45"/>
      <c r="E42" s="45"/>
      <c r="F42" s="45"/>
      <c r="G42" s="45"/>
      <c r="H42" s="45"/>
      <c r="I42" s="45"/>
      <c r="J42" s="42"/>
      <c r="K42" s="45"/>
      <c r="L42" s="48"/>
      <c r="M42" s="45"/>
      <c r="N42" s="45"/>
      <c r="O42" s="39">
        <f t="shared" si="3"/>
        <v>0</v>
      </c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25.15" customHeight="1" x14ac:dyDescent="0.25">
      <c r="A43" s="2" t="s">
        <v>48</v>
      </c>
      <c r="B43" s="14"/>
      <c r="C43" s="49"/>
      <c r="D43" s="45"/>
      <c r="E43" s="45"/>
      <c r="F43" s="45"/>
      <c r="G43" s="45"/>
      <c r="H43" s="45"/>
      <c r="I43" s="45"/>
      <c r="J43" s="42"/>
      <c r="K43" s="45"/>
      <c r="L43" s="48"/>
      <c r="M43" s="45"/>
      <c r="N43" s="45"/>
      <c r="O43" s="39">
        <f t="shared" si="3"/>
        <v>0</v>
      </c>
      <c r="P43" s="14"/>
      <c r="Q43" s="14"/>
      <c r="R43" s="14"/>
      <c r="S43" s="14"/>
      <c r="T43" s="14"/>
      <c r="U43" s="14"/>
      <c r="V43" s="14"/>
      <c r="W43" s="14"/>
      <c r="X43" s="14"/>
    </row>
    <row r="44" spans="1:24" x14ac:dyDescent="0.25">
      <c r="A44" s="5" t="s">
        <v>49</v>
      </c>
      <c r="B44" s="14"/>
      <c r="C44" s="44"/>
      <c r="D44" s="45"/>
      <c r="E44" s="45"/>
      <c r="F44" s="45"/>
      <c r="G44" s="45"/>
      <c r="H44" s="45"/>
      <c r="I44" s="45"/>
      <c r="J44" s="42"/>
      <c r="K44" s="45"/>
      <c r="L44" s="48"/>
      <c r="M44" s="45"/>
      <c r="N44" s="45"/>
      <c r="O44" s="39">
        <f t="shared" si="3"/>
        <v>0</v>
      </c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30" x14ac:dyDescent="0.25">
      <c r="A45" s="5" t="s">
        <v>50</v>
      </c>
      <c r="B45" s="14"/>
      <c r="C45" s="44"/>
      <c r="D45" s="45"/>
      <c r="E45" s="45"/>
      <c r="F45" s="45"/>
      <c r="G45" s="45"/>
      <c r="H45" s="45"/>
      <c r="I45" s="45"/>
      <c r="J45" s="42"/>
      <c r="K45" s="45"/>
      <c r="L45" s="48"/>
      <c r="M45" s="45"/>
      <c r="N45" s="45"/>
      <c r="O45" s="39">
        <f t="shared" si="3"/>
        <v>0</v>
      </c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30" x14ac:dyDescent="0.25">
      <c r="A46" s="5" t="s">
        <v>51</v>
      </c>
      <c r="B46" s="14"/>
      <c r="C46" s="44"/>
      <c r="D46" s="45"/>
      <c r="E46" s="45"/>
      <c r="F46" s="45"/>
      <c r="G46" s="45"/>
      <c r="H46" s="45"/>
      <c r="I46" s="45"/>
      <c r="J46" s="42"/>
      <c r="K46" s="45"/>
      <c r="L46" s="48"/>
      <c r="M46" s="45"/>
      <c r="N46" s="45"/>
      <c r="O46" s="39">
        <f t="shared" si="3"/>
        <v>0</v>
      </c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25.15" customHeight="1" x14ac:dyDescent="0.25">
      <c r="A47" s="5" t="s">
        <v>52</v>
      </c>
      <c r="B47" s="14"/>
      <c r="C47" s="44"/>
      <c r="D47" s="45"/>
      <c r="E47" s="45"/>
      <c r="F47" s="45"/>
      <c r="G47" s="45"/>
      <c r="H47" s="45"/>
      <c r="I47" s="45"/>
      <c r="J47" s="42"/>
      <c r="K47" s="45"/>
      <c r="L47" s="48"/>
      <c r="M47" s="45"/>
      <c r="N47" s="45"/>
      <c r="O47" s="39">
        <f t="shared" si="3"/>
        <v>0</v>
      </c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25.15" customHeight="1" x14ac:dyDescent="0.25">
      <c r="A48" s="5" t="s">
        <v>53</v>
      </c>
      <c r="B48" s="14"/>
      <c r="C48" s="44"/>
      <c r="D48" s="45"/>
      <c r="E48" s="45"/>
      <c r="F48" s="45"/>
      <c r="G48" s="45"/>
      <c r="H48" s="45"/>
      <c r="I48" s="45"/>
      <c r="J48" s="42"/>
      <c r="K48" s="45"/>
      <c r="L48" s="48"/>
      <c r="M48" s="45"/>
      <c r="N48" s="45"/>
      <c r="O48" s="39">
        <f t="shared" si="3"/>
        <v>0</v>
      </c>
      <c r="P48" s="14"/>
      <c r="Q48" s="14"/>
      <c r="R48" s="14"/>
      <c r="S48" s="14"/>
      <c r="T48" s="14"/>
      <c r="U48" s="14"/>
      <c r="V48" s="14"/>
      <c r="W48" s="14"/>
      <c r="X48" s="14"/>
    </row>
    <row r="49" spans="1:24" x14ac:dyDescent="0.25">
      <c r="A49" s="5" t="s">
        <v>54</v>
      </c>
      <c r="B49" s="14"/>
      <c r="C49" s="44"/>
      <c r="D49" s="45"/>
      <c r="E49" s="45"/>
      <c r="F49" s="45"/>
      <c r="G49" s="45"/>
      <c r="H49" s="45"/>
      <c r="I49" s="45"/>
      <c r="J49" s="42"/>
      <c r="K49" s="45"/>
      <c r="L49" s="48"/>
      <c r="M49" s="45"/>
      <c r="N49" s="45"/>
      <c r="O49" s="39">
        <f>SUM(C49:N49)</f>
        <v>0</v>
      </c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30" x14ac:dyDescent="0.25">
      <c r="A50" s="5" t="s">
        <v>55</v>
      </c>
      <c r="B50" s="14"/>
      <c r="C50" s="44"/>
      <c r="D50" s="45"/>
      <c r="E50" s="45"/>
      <c r="F50" s="45"/>
      <c r="G50" s="45"/>
      <c r="H50" s="45"/>
      <c r="I50" s="45"/>
      <c r="J50" s="42"/>
      <c r="K50" s="45"/>
      <c r="L50" s="48"/>
      <c r="M50" s="45"/>
      <c r="N50" s="45"/>
      <c r="O50" s="39">
        <f t="shared" si="3"/>
        <v>0</v>
      </c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25.15" customHeight="1" x14ac:dyDescent="0.25">
      <c r="A51" s="2" t="s">
        <v>28</v>
      </c>
      <c r="B51" s="15"/>
      <c r="C51" s="40">
        <f t="shared" ref="C51:N51" si="10">SUM(C52:C60)</f>
        <v>0</v>
      </c>
      <c r="D51" s="40">
        <f t="shared" si="10"/>
        <v>0</v>
      </c>
      <c r="E51" s="40">
        <f t="shared" si="10"/>
        <v>0</v>
      </c>
      <c r="F51" s="40">
        <f t="shared" si="10"/>
        <v>0</v>
      </c>
      <c r="G51" s="40">
        <f t="shared" si="10"/>
        <v>0</v>
      </c>
      <c r="H51" s="40">
        <f t="shared" si="10"/>
        <v>0</v>
      </c>
      <c r="I51" s="40">
        <f t="shared" ref="I51:J51" si="11">SUM(I52:I60)</f>
        <v>0</v>
      </c>
      <c r="J51" s="40">
        <f t="shared" si="11"/>
        <v>0</v>
      </c>
      <c r="K51" s="40">
        <f t="shared" si="10"/>
        <v>0</v>
      </c>
      <c r="L51" s="40">
        <f t="shared" si="10"/>
        <v>0</v>
      </c>
      <c r="M51" s="40">
        <f>SUM(M52:M60)</f>
        <v>0</v>
      </c>
      <c r="N51" s="40">
        <f t="shared" si="10"/>
        <v>0</v>
      </c>
      <c r="O51" s="39">
        <f t="shared" si="3"/>
        <v>0</v>
      </c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25.15" customHeight="1" x14ac:dyDescent="0.25">
      <c r="A52" s="5" t="s">
        <v>29</v>
      </c>
      <c r="B52" s="14"/>
      <c r="C52" s="44"/>
      <c r="D52" s="45"/>
      <c r="E52" s="45"/>
      <c r="F52" s="45"/>
      <c r="G52" s="45"/>
      <c r="H52" s="45"/>
      <c r="I52" s="45"/>
      <c r="J52" s="42"/>
      <c r="K52" s="45"/>
      <c r="L52" s="48"/>
      <c r="M52" s="45"/>
      <c r="N52" s="45"/>
      <c r="O52" s="39">
        <f t="shared" si="3"/>
        <v>0</v>
      </c>
      <c r="P52" s="14"/>
      <c r="Q52" s="14"/>
      <c r="R52" s="14"/>
      <c r="S52" s="14"/>
      <c r="T52" s="14"/>
      <c r="U52" s="14"/>
      <c r="V52" s="14"/>
      <c r="W52" s="14"/>
      <c r="X52" s="14"/>
    </row>
    <row r="53" spans="1:24" x14ac:dyDescent="0.25">
      <c r="A53" s="5" t="s">
        <v>30</v>
      </c>
      <c r="B53" s="14"/>
      <c r="C53" s="44"/>
      <c r="D53" s="45"/>
      <c r="E53" s="45"/>
      <c r="F53" s="45"/>
      <c r="G53" s="45"/>
      <c r="H53" s="45"/>
      <c r="I53" s="45"/>
      <c r="J53" s="42"/>
      <c r="K53" s="45"/>
      <c r="L53" s="48"/>
      <c r="M53" s="45"/>
      <c r="N53" s="45"/>
      <c r="O53" s="39">
        <f t="shared" si="3"/>
        <v>0</v>
      </c>
      <c r="P53" s="14"/>
      <c r="Q53" s="14"/>
      <c r="R53" s="14"/>
      <c r="S53" s="14"/>
      <c r="T53" s="14"/>
      <c r="U53" s="14"/>
      <c r="V53" s="14"/>
      <c r="W53" s="14"/>
      <c r="X53" s="14"/>
    </row>
    <row r="54" spans="1:24" x14ac:dyDescent="0.25">
      <c r="A54" s="5" t="s">
        <v>31</v>
      </c>
      <c r="B54" s="14"/>
      <c r="C54" s="44"/>
      <c r="D54" s="45"/>
      <c r="E54" s="45"/>
      <c r="F54" s="45"/>
      <c r="G54" s="45"/>
      <c r="H54" s="45"/>
      <c r="I54" s="45"/>
      <c r="J54" s="42"/>
      <c r="K54" s="45"/>
      <c r="L54" s="48"/>
      <c r="M54" s="45"/>
      <c r="N54" s="45"/>
      <c r="O54" s="39">
        <f t="shared" si="3"/>
        <v>0</v>
      </c>
      <c r="P54" s="14"/>
      <c r="Q54" s="14"/>
      <c r="R54" s="14"/>
      <c r="S54" s="14"/>
      <c r="T54" s="14"/>
      <c r="U54" s="14"/>
      <c r="V54" s="14"/>
      <c r="W54" s="14"/>
      <c r="X54" s="14"/>
    </row>
    <row r="55" spans="1:24" x14ac:dyDescent="0.25">
      <c r="A55" s="5" t="s">
        <v>32</v>
      </c>
      <c r="B55" s="14"/>
      <c r="C55" s="44"/>
      <c r="D55" s="45"/>
      <c r="E55" s="45"/>
      <c r="F55" s="45"/>
      <c r="G55" s="45"/>
      <c r="H55" s="45"/>
      <c r="I55" s="45"/>
      <c r="J55" s="42"/>
      <c r="K55" s="45"/>
      <c r="L55" s="48"/>
      <c r="M55" s="45"/>
      <c r="N55" s="45"/>
      <c r="O55" s="39">
        <f t="shared" si="3"/>
        <v>0</v>
      </c>
      <c r="P55" s="14"/>
      <c r="Q55" s="14"/>
      <c r="R55" s="14"/>
      <c r="S55" s="14"/>
      <c r="T55" s="14"/>
      <c r="U55" s="14"/>
      <c r="V55" s="14"/>
      <c r="W55" s="14"/>
      <c r="X55" s="14"/>
    </row>
    <row r="56" spans="1:24" x14ac:dyDescent="0.25">
      <c r="A56" s="5" t="s">
        <v>33</v>
      </c>
      <c r="B56" s="14"/>
      <c r="C56" s="44"/>
      <c r="D56" s="45"/>
      <c r="E56" s="45"/>
      <c r="F56" s="45"/>
      <c r="G56" s="50"/>
      <c r="H56" s="45"/>
      <c r="I56" s="45"/>
      <c r="J56" s="42"/>
      <c r="K56" s="45"/>
      <c r="L56" s="48"/>
      <c r="M56" s="45"/>
      <c r="N56" s="45"/>
      <c r="O56" s="39">
        <f t="shared" si="3"/>
        <v>0</v>
      </c>
      <c r="P56" s="14"/>
      <c r="Q56" s="14"/>
      <c r="R56" s="14"/>
      <c r="S56" s="14"/>
      <c r="T56" s="14"/>
      <c r="U56" s="14"/>
      <c r="V56" s="14"/>
      <c r="W56" s="14"/>
      <c r="X56" s="14"/>
    </row>
    <row r="57" spans="1:24" x14ac:dyDescent="0.25">
      <c r="A57" s="5" t="s">
        <v>56</v>
      </c>
      <c r="B57" s="14"/>
      <c r="C57" s="44"/>
      <c r="D57" s="45"/>
      <c r="E57" s="45"/>
      <c r="F57" s="45"/>
      <c r="G57" s="45"/>
      <c r="H57" s="45"/>
      <c r="I57" s="45"/>
      <c r="J57" s="42"/>
      <c r="K57" s="45"/>
      <c r="L57" s="48"/>
      <c r="M57" s="45"/>
      <c r="N57" s="45"/>
      <c r="O57" s="39">
        <f t="shared" si="3"/>
        <v>0</v>
      </c>
      <c r="P57" s="14"/>
      <c r="Q57" s="14"/>
      <c r="R57" s="14"/>
      <c r="S57" s="14"/>
      <c r="T57" s="14"/>
      <c r="U57" s="14"/>
      <c r="V57" s="14"/>
      <c r="W57" s="14"/>
      <c r="X57" s="14"/>
    </row>
    <row r="58" spans="1:24" x14ac:dyDescent="0.25">
      <c r="A58" s="5" t="s">
        <v>57</v>
      </c>
      <c r="B58" s="14"/>
      <c r="C58" s="44"/>
      <c r="D58" s="45"/>
      <c r="E58" s="45"/>
      <c r="F58" s="45"/>
      <c r="G58" s="45"/>
      <c r="H58" s="45"/>
      <c r="I58" s="45"/>
      <c r="J58" s="42"/>
      <c r="K58" s="45"/>
      <c r="L58" s="48"/>
      <c r="M58" s="45"/>
      <c r="N58" s="45"/>
      <c r="O58" s="39">
        <f t="shared" si="3"/>
        <v>0</v>
      </c>
      <c r="P58" s="14"/>
      <c r="Q58" s="14"/>
      <c r="R58" s="14"/>
      <c r="S58" s="14"/>
      <c r="T58" s="14"/>
      <c r="U58" s="14"/>
      <c r="V58" s="14"/>
      <c r="W58" s="14"/>
      <c r="X58" s="14"/>
    </row>
    <row r="59" spans="1:24" x14ac:dyDescent="0.25">
      <c r="A59" s="5" t="s">
        <v>34</v>
      </c>
      <c r="B59" s="14"/>
      <c r="C59" s="44"/>
      <c r="D59" s="45"/>
      <c r="E59" s="45"/>
      <c r="F59" s="45"/>
      <c r="G59" s="45"/>
      <c r="H59" s="45"/>
      <c r="I59" s="45"/>
      <c r="J59" s="42"/>
      <c r="K59" s="45"/>
      <c r="L59" s="48"/>
      <c r="M59" s="45"/>
      <c r="N59" s="45"/>
      <c r="O59" s="39">
        <f t="shared" si="3"/>
        <v>0</v>
      </c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25.15" customHeight="1" x14ac:dyDescent="0.25">
      <c r="A60" s="5" t="s">
        <v>58</v>
      </c>
      <c r="B60" s="14"/>
      <c r="C60" s="44"/>
      <c r="D60" s="45"/>
      <c r="E60" s="45"/>
      <c r="F60" s="45"/>
      <c r="G60" s="45"/>
      <c r="H60" s="45"/>
      <c r="I60" s="45"/>
      <c r="J60" s="42"/>
      <c r="K60" s="45"/>
      <c r="L60" s="48"/>
      <c r="M60" s="45"/>
      <c r="N60" s="45"/>
      <c r="O60" s="39">
        <f t="shared" si="3"/>
        <v>0</v>
      </c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25.15" customHeight="1" x14ac:dyDescent="0.25">
      <c r="A61" s="2" t="s">
        <v>59</v>
      </c>
      <c r="B61" s="14"/>
      <c r="C61" s="40">
        <f>SUM(C62:C65)</f>
        <v>0</v>
      </c>
      <c r="D61" s="40">
        <f t="shared" ref="D61:N61" si="12">SUM(D62:D65)</f>
        <v>0</v>
      </c>
      <c r="E61" s="40">
        <f t="shared" si="12"/>
        <v>0</v>
      </c>
      <c r="F61" s="40">
        <f t="shared" si="12"/>
        <v>0</v>
      </c>
      <c r="G61" s="40">
        <f t="shared" si="12"/>
        <v>0</v>
      </c>
      <c r="H61" s="40">
        <f t="shared" si="12"/>
        <v>0</v>
      </c>
      <c r="I61" s="40">
        <f t="shared" si="12"/>
        <v>0</v>
      </c>
      <c r="J61" s="40">
        <f t="shared" si="12"/>
        <v>0</v>
      </c>
      <c r="K61" s="40">
        <f>SUM(K62:K65)</f>
        <v>0</v>
      </c>
      <c r="L61" s="40">
        <f>SUM(L62:L65)</f>
        <v>0</v>
      </c>
      <c r="M61" s="40">
        <f t="shared" si="12"/>
        <v>0</v>
      </c>
      <c r="N61" s="40">
        <f t="shared" si="12"/>
        <v>0</v>
      </c>
      <c r="O61" s="39">
        <f t="shared" si="3"/>
        <v>0</v>
      </c>
      <c r="P61" s="14"/>
      <c r="Q61" s="14"/>
      <c r="R61" s="14"/>
      <c r="S61" s="14"/>
      <c r="T61" s="14"/>
      <c r="U61" s="14"/>
      <c r="V61" s="14"/>
      <c r="W61" s="14"/>
      <c r="X61" s="14"/>
    </row>
    <row r="62" spans="1:24" x14ac:dyDescent="0.25">
      <c r="A62" s="5" t="s">
        <v>60</v>
      </c>
      <c r="B62" s="14"/>
      <c r="C62" s="44"/>
      <c r="D62" s="45"/>
      <c r="E62" s="45"/>
      <c r="F62" s="45"/>
      <c r="G62" s="45"/>
      <c r="H62" s="45"/>
      <c r="I62" s="45"/>
      <c r="J62" s="42"/>
      <c r="K62" s="45"/>
      <c r="L62" s="48"/>
      <c r="M62" s="45"/>
      <c r="N62" s="45"/>
      <c r="O62" s="39">
        <f t="shared" si="3"/>
        <v>0</v>
      </c>
      <c r="P62" s="14"/>
      <c r="Q62" s="14"/>
      <c r="R62" s="14"/>
      <c r="S62" s="14"/>
      <c r="T62" s="14"/>
      <c r="U62" s="14"/>
      <c r="V62" s="14"/>
      <c r="W62" s="14"/>
      <c r="X62" s="14"/>
    </row>
    <row r="63" spans="1:24" x14ac:dyDescent="0.25">
      <c r="A63" s="5" t="s">
        <v>61</v>
      </c>
      <c r="B63" s="1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9">
        <f t="shared" si="3"/>
        <v>0</v>
      </c>
      <c r="P63" s="14"/>
      <c r="Q63" s="14"/>
      <c r="R63" s="14"/>
      <c r="S63" s="14"/>
      <c r="T63" s="14"/>
      <c r="U63" s="14"/>
      <c r="V63" s="14"/>
      <c r="W63" s="14"/>
      <c r="X63" s="14"/>
    </row>
    <row r="64" spans="1:24" x14ac:dyDescent="0.25">
      <c r="A64" s="5" t="s">
        <v>62</v>
      </c>
      <c r="B64" s="14"/>
      <c r="C64" s="44"/>
      <c r="D64" s="45"/>
      <c r="E64" s="45"/>
      <c r="F64" s="45"/>
      <c r="G64" s="45"/>
      <c r="H64" s="45"/>
      <c r="I64" s="45"/>
      <c r="J64" s="42"/>
      <c r="K64" s="51"/>
      <c r="L64" s="48"/>
      <c r="M64" s="45"/>
      <c r="N64" s="45"/>
      <c r="O64" s="39">
        <f t="shared" si="3"/>
        <v>0</v>
      </c>
      <c r="P64" s="14"/>
      <c r="Q64" s="14"/>
      <c r="R64" s="14"/>
      <c r="S64" s="14"/>
      <c r="T64" s="14"/>
      <c r="U64" s="14"/>
      <c r="V64" s="14"/>
      <c r="W64" s="14"/>
      <c r="X64" s="14"/>
    </row>
    <row r="65" spans="1:27" ht="25.15" customHeight="1" x14ac:dyDescent="0.25">
      <c r="A65" s="5" t="s">
        <v>63</v>
      </c>
      <c r="B65" s="14"/>
      <c r="C65" s="44"/>
      <c r="D65" s="45"/>
      <c r="E65" s="45"/>
      <c r="F65" s="45"/>
      <c r="G65" s="45"/>
      <c r="H65" s="45"/>
      <c r="I65" s="45"/>
      <c r="J65" s="42"/>
      <c r="K65" s="45"/>
      <c r="L65" s="48"/>
      <c r="M65" s="45"/>
      <c r="N65" s="45"/>
      <c r="O65" s="39">
        <f t="shared" si="3"/>
        <v>0</v>
      </c>
      <c r="P65" s="14"/>
      <c r="Q65" s="14"/>
      <c r="R65" s="14"/>
      <c r="S65" s="14"/>
      <c r="T65" s="14"/>
      <c r="U65" s="14"/>
      <c r="V65" s="14"/>
      <c r="W65" s="14"/>
      <c r="X65" s="14"/>
    </row>
    <row r="66" spans="1:27" ht="25.15" customHeight="1" x14ac:dyDescent="0.25">
      <c r="A66" s="2" t="s">
        <v>64</v>
      </c>
      <c r="B66" s="14"/>
      <c r="C66" s="49"/>
      <c r="D66" s="45"/>
      <c r="E66" s="45"/>
      <c r="F66" s="45"/>
      <c r="G66" s="45"/>
      <c r="H66" s="45"/>
      <c r="I66" s="45"/>
      <c r="J66" s="42"/>
      <c r="K66" s="45"/>
      <c r="L66" s="48"/>
      <c r="M66" s="45"/>
      <c r="N66" s="45"/>
      <c r="O66" s="39">
        <f t="shared" si="3"/>
        <v>0</v>
      </c>
      <c r="P66" s="14"/>
      <c r="Q66" s="14"/>
      <c r="R66" s="14"/>
      <c r="S66" s="14"/>
      <c r="T66" s="14"/>
      <c r="U66" s="14"/>
      <c r="V66" s="14"/>
      <c r="W66" s="14"/>
      <c r="X66" s="14"/>
    </row>
    <row r="67" spans="1:27" x14ac:dyDescent="0.25">
      <c r="A67" s="5" t="s">
        <v>65</v>
      </c>
      <c r="B67" s="14"/>
      <c r="C67" s="44"/>
      <c r="D67" s="45"/>
      <c r="E67" s="45"/>
      <c r="F67" s="45"/>
      <c r="G67" s="45"/>
      <c r="H67" s="45"/>
      <c r="I67" s="45"/>
      <c r="J67" s="42"/>
      <c r="K67" s="45"/>
      <c r="L67" s="48"/>
      <c r="M67" s="45"/>
      <c r="N67" s="45"/>
      <c r="O67" s="39">
        <f t="shared" si="3"/>
        <v>0</v>
      </c>
      <c r="P67" s="14"/>
      <c r="Q67" s="14"/>
      <c r="R67" s="14"/>
      <c r="S67" s="14"/>
      <c r="T67" s="14"/>
      <c r="U67" s="14"/>
      <c r="V67" s="14"/>
      <c r="W67" s="14"/>
      <c r="X67" s="14"/>
    </row>
    <row r="68" spans="1:27" ht="30" x14ac:dyDescent="0.25">
      <c r="A68" s="5" t="s">
        <v>66</v>
      </c>
      <c r="B68" s="14"/>
      <c r="C68" s="44"/>
      <c r="D68" s="45"/>
      <c r="E68" s="45"/>
      <c r="F68" s="45"/>
      <c r="G68" s="45"/>
      <c r="H68" s="45"/>
      <c r="I68" s="45"/>
      <c r="J68" s="42"/>
      <c r="K68" s="45"/>
      <c r="L68" s="48"/>
      <c r="M68" s="45"/>
      <c r="N68" s="45"/>
      <c r="O68" s="39">
        <f t="shared" si="3"/>
        <v>0</v>
      </c>
      <c r="P68" s="14"/>
      <c r="Q68" s="14"/>
      <c r="R68" s="14"/>
      <c r="S68" s="14"/>
      <c r="T68" s="14"/>
      <c r="U68" s="14"/>
      <c r="V68" s="14"/>
      <c r="W68" s="14"/>
      <c r="X68" s="14"/>
    </row>
    <row r="69" spans="1:27" ht="25.15" customHeight="1" x14ac:dyDescent="0.25">
      <c r="A69" s="2" t="s">
        <v>67</v>
      </c>
      <c r="B69" s="14"/>
      <c r="C69" s="49"/>
      <c r="D69" s="45"/>
      <c r="E69" s="45"/>
      <c r="F69" s="45"/>
      <c r="G69" s="45"/>
      <c r="H69" s="45"/>
      <c r="I69" s="45"/>
      <c r="J69" s="42"/>
      <c r="K69" s="45"/>
      <c r="L69" s="48"/>
      <c r="M69" s="45"/>
      <c r="N69" s="45"/>
      <c r="O69" s="39">
        <f t="shared" si="3"/>
        <v>0</v>
      </c>
      <c r="P69" s="14"/>
      <c r="Q69" s="14"/>
      <c r="R69" s="14"/>
      <c r="S69" s="14"/>
      <c r="T69" s="14"/>
      <c r="U69" s="14"/>
      <c r="V69" s="14"/>
      <c r="W69" s="14"/>
      <c r="X69" s="14"/>
    </row>
    <row r="70" spans="1:27" x14ac:dyDescent="0.25">
      <c r="A70" s="5" t="s">
        <v>68</v>
      </c>
      <c r="B70" s="14"/>
      <c r="C70" s="44"/>
      <c r="D70" s="45"/>
      <c r="E70" s="45"/>
      <c r="F70" s="45"/>
      <c r="G70" s="45"/>
      <c r="H70" s="45"/>
      <c r="I70" s="45"/>
      <c r="J70" s="42"/>
      <c r="K70" s="45"/>
      <c r="L70" s="48"/>
      <c r="M70" s="45"/>
      <c r="N70" s="45"/>
      <c r="O70" s="39">
        <f t="shared" si="3"/>
        <v>0</v>
      </c>
      <c r="P70" s="14"/>
      <c r="Q70" s="14"/>
      <c r="R70" s="14"/>
      <c r="S70" s="14"/>
      <c r="T70" s="14"/>
      <c r="U70" s="14"/>
      <c r="V70" s="14"/>
      <c r="W70" s="14"/>
      <c r="X70" s="14"/>
    </row>
    <row r="71" spans="1:27" x14ac:dyDescent="0.25">
      <c r="A71" s="5" t="s">
        <v>69</v>
      </c>
      <c r="B71" s="14"/>
      <c r="C71" s="44"/>
      <c r="D71" s="45"/>
      <c r="E71" s="45"/>
      <c r="F71" s="45"/>
      <c r="G71" s="45"/>
      <c r="H71" s="45"/>
      <c r="I71" s="45"/>
      <c r="J71" s="42"/>
      <c r="K71" s="45"/>
      <c r="L71" s="48"/>
      <c r="M71" s="45"/>
      <c r="N71" s="45"/>
      <c r="O71" s="39">
        <f t="shared" si="3"/>
        <v>0</v>
      </c>
      <c r="P71" s="14"/>
      <c r="Q71" s="14"/>
      <c r="R71" s="14"/>
      <c r="S71" s="14"/>
      <c r="T71" s="14"/>
      <c r="U71" s="14"/>
      <c r="V71" s="14"/>
      <c r="W71" s="14"/>
      <c r="X71" s="14"/>
    </row>
    <row r="72" spans="1:27" ht="30" x14ac:dyDescent="0.25">
      <c r="A72" s="5" t="s">
        <v>70</v>
      </c>
      <c r="B72" s="14"/>
      <c r="C72" s="44"/>
      <c r="D72" s="45"/>
      <c r="E72" s="45"/>
      <c r="F72" s="45"/>
      <c r="G72" s="45"/>
      <c r="H72" s="45"/>
      <c r="I72" s="45"/>
      <c r="J72" s="42"/>
      <c r="K72" s="45"/>
      <c r="L72" s="48"/>
      <c r="M72" s="45"/>
      <c r="N72" s="45"/>
      <c r="O72" s="39">
        <f t="shared" si="3"/>
        <v>0</v>
      </c>
      <c r="P72" s="14"/>
      <c r="Q72" s="14"/>
      <c r="R72" s="14"/>
      <c r="S72" s="14"/>
      <c r="T72" s="14"/>
      <c r="U72" s="14"/>
      <c r="V72" s="14"/>
      <c r="W72" s="14"/>
      <c r="X72" s="14"/>
    </row>
    <row r="73" spans="1:27" ht="25.15" customHeight="1" x14ac:dyDescent="0.25">
      <c r="A73" s="7" t="s">
        <v>35</v>
      </c>
      <c r="B73" s="14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14"/>
      <c r="Q73" s="14"/>
      <c r="R73" s="14"/>
      <c r="S73" s="14"/>
      <c r="T73" s="14"/>
      <c r="U73" s="14"/>
      <c r="V73" s="14"/>
      <c r="W73" s="14"/>
      <c r="X73" s="14"/>
    </row>
    <row r="74" spans="1:27" ht="25.15" customHeight="1" x14ac:dyDescent="0.25">
      <c r="A74" s="3"/>
      <c r="B74" s="14"/>
      <c r="C74" s="44"/>
      <c r="D74" s="45"/>
      <c r="E74" s="45"/>
      <c r="F74" s="45"/>
      <c r="G74" s="45"/>
      <c r="H74" s="45"/>
      <c r="I74" s="45"/>
      <c r="J74" s="42"/>
      <c r="K74" s="45"/>
      <c r="L74" s="48"/>
      <c r="M74" s="45"/>
      <c r="N74" s="45"/>
      <c r="O74" s="39">
        <f>SUM(C74:N74)</f>
        <v>0</v>
      </c>
      <c r="P74" s="14"/>
      <c r="Q74" s="14"/>
      <c r="R74" s="14"/>
      <c r="S74" s="14"/>
      <c r="T74" s="14"/>
      <c r="U74" s="14"/>
      <c r="V74" s="14"/>
      <c r="W74" s="14"/>
      <c r="X74" s="14"/>
    </row>
    <row r="75" spans="1:27" ht="25.15" customHeight="1" x14ac:dyDescent="0.25">
      <c r="A75" s="1" t="s">
        <v>71</v>
      </c>
      <c r="B75" s="14"/>
      <c r="C75" s="42">
        <f>C76+C79</f>
        <v>3361293.0499999989</v>
      </c>
      <c r="D75" s="42">
        <f>D76+D79</f>
        <v>264576.62999999709</v>
      </c>
      <c r="E75" s="42">
        <f>E78</f>
        <v>26784284.809999999</v>
      </c>
      <c r="F75" s="42">
        <f>F78</f>
        <v>11503268.970000001</v>
      </c>
      <c r="G75" s="42">
        <f>G78</f>
        <v>16688023.310000001</v>
      </c>
      <c r="H75" s="42">
        <f t="shared" ref="H75:M75" si="13">H78</f>
        <v>7263126.8000000007</v>
      </c>
      <c r="I75" s="42">
        <f t="shared" si="13"/>
        <v>0</v>
      </c>
      <c r="J75" s="42">
        <f t="shared" ref="J75" si="14">J78</f>
        <v>0</v>
      </c>
      <c r="K75" s="42">
        <f>K78</f>
        <v>0</v>
      </c>
      <c r="L75" s="53">
        <f t="shared" si="13"/>
        <v>0</v>
      </c>
      <c r="M75" s="42">
        <f t="shared" si="13"/>
        <v>0</v>
      </c>
      <c r="N75" s="42">
        <f t="shared" ref="N75" si="15">N78</f>
        <v>0</v>
      </c>
      <c r="O75" s="39">
        <f t="shared" ref="O75:O83" si="16">SUM(C75:N75)</f>
        <v>65864573.569999993</v>
      </c>
      <c r="P75" s="14"/>
      <c r="Q75" s="14"/>
      <c r="R75" s="14"/>
      <c r="S75" s="14"/>
      <c r="T75" s="14"/>
      <c r="U75" s="14"/>
      <c r="V75" s="14"/>
      <c r="W75" s="14"/>
      <c r="X75" s="14"/>
    </row>
    <row r="76" spans="1:27" ht="25.15" customHeight="1" x14ac:dyDescent="0.25">
      <c r="A76" s="2" t="s">
        <v>72</v>
      </c>
      <c r="B76" s="14"/>
      <c r="C76" s="42">
        <f>C78</f>
        <v>3361293.0499999989</v>
      </c>
      <c r="D76" s="42">
        <f t="shared" ref="D76:M76" si="17">D77+D78</f>
        <v>264576.62999999709</v>
      </c>
      <c r="E76" s="42">
        <f t="shared" si="17"/>
        <v>26784284.809999999</v>
      </c>
      <c r="F76" s="42">
        <f>F77+F78</f>
        <v>11503268.970000001</v>
      </c>
      <c r="G76" s="42">
        <f t="shared" si="17"/>
        <v>16688023.310000001</v>
      </c>
      <c r="H76" s="42">
        <f t="shared" si="17"/>
        <v>7263126.8000000007</v>
      </c>
      <c r="I76" s="42">
        <f t="shared" si="17"/>
        <v>0</v>
      </c>
      <c r="J76" s="42">
        <f t="shared" ref="J76" si="18">J77+J78</f>
        <v>0</v>
      </c>
      <c r="K76" s="42">
        <f t="shared" si="17"/>
        <v>0</v>
      </c>
      <c r="L76" s="42">
        <f t="shared" si="17"/>
        <v>0</v>
      </c>
      <c r="M76" s="42">
        <f t="shared" si="17"/>
        <v>0</v>
      </c>
      <c r="N76" s="42">
        <f t="shared" ref="N76" si="19">N77+N78</f>
        <v>0</v>
      </c>
      <c r="O76" s="39">
        <f>SUM(C76:N76)</f>
        <v>65864573.569999993</v>
      </c>
      <c r="P76" s="14"/>
      <c r="Q76" s="14"/>
      <c r="R76" s="14"/>
      <c r="S76" s="14"/>
      <c r="T76" s="14"/>
      <c r="U76" s="14"/>
      <c r="V76" s="14"/>
      <c r="W76" s="14"/>
      <c r="X76" s="14"/>
    </row>
    <row r="77" spans="1:27" x14ac:dyDescent="0.25">
      <c r="A77" s="5" t="s">
        <v>73</v>
      </c>
      <c r="B77" s="14"/>
      <c r="C77" s="44"/>
      <c r="D77" s="45"/>
      <c r="E77" s="45"/>
      <c r="F77" s="45"/>
      <c r="G77" s="45"/>
      <c r="H77" s="45"/>
      <c r="I77" s="45"/>
      <c r="J77" s="45"/>
      <c r="K77" s="45"/>
      <c r="L77" s="48"/>
      <c r="M77" s="45"/>
      <c r="N77" s="45"/>
      <c r="O77" s="39">
        <f>SUM(C77:N77)</f>
        <v>0</v>
      </c>
      <c r="P77" s="14"/>
      <c r="Q77" s="14"/>
      <c r="R77" s="14"/>
      <c r="S77" s="14"/>
      <c r="T77" s="14"/>
      <c r="U77" s="14"/>
      <c r="V77" s="14"/>
      <c r="W77" s="14"/>
      <c r="X77" s="14"/>
    </row>
    <row r="78" spans="1:27" x14ac:dyDescent="0.25">
      <c r="A78" s="5" t="s">
        <v>74</v>
      </c>
      <c r="B78" s="14"/>
      <c r="C78" s="54">
        <f>15549682.83-C8</f>
        <v>3361293.0499999989</v>
      </c>
      <c r="D78" s="54">
        <f>15412574.51-D8</f>
        <v>264576.62999999709</v>
      </c>
      <c r="E78" s="54">
        <f>40418010.51-E8</f>
        <v>26784284.809999999</v>
      </c>
      <c r="F78" s="54">
        <f>26440948.48-F8</f>
        <v>11503268.970000001</v>
      </c>
      <c r="G78" s="54">
        <f>32439345.73-G8</f>
        <v>16688023.310000001</v>
      </c>
      <c r="H78" s="54">
        <f>25462915.11-H8</f>
        <v>7263126.8000000007</v>
      </c>
      <c r="I78" s="54"/>
      <c r="J78" s="54"/>
      <c r="K78" s="54"/>
      <c r="L78" s="54"/>
      <c r="M78" s="54"/>
      <c r="N78" s="54"/>
      <c r="O78" s="39">
        <f>SUM(C78:N78)</f>
        <v>65864573.569999993</v>
      </c>
      <c r="P78" s="14"/>
      <c r="Q78" s="14"/>
      <c r="R78" s="14"/>
      <c r="S78" s="14"/>
      <c r="T78" s="14"/>
      <c r="U78" s="14"/>
      <c r="V78" s="14"/>
      <c r="W78" s="14"/>
      <c r="X78" s="14"/>
    </row>
    <row r="79" spans="1:27" ht="25.15" customHeight="1" x14ac:dyDescent="0.25">
      <c r="A79" s="2" t="s">
        <v>75</v>
      </c>
      <c r="B79" s="14"/>
      <c r="C79" s="40">
        <f>C80</f>
        <v>0</v>
      </c>
      <c r="D79" s="40">
        <f t="shared" ref="D79:J79" si="20">D80</f>
        <v>0</v>
      </c>
      <c r="E79" s="40">
        <f>E80</f>
        <v>0</v>
      </c>
      <c r="F79" s="40"/>
      <c r="G79" s="40">
        <f t="shared" si="20"/>
        <v>0</v>
      </c>
      <c r="H79" s="40">
        <f t="shared" si="20"/>
        <v>0</v>
      </c>
      <c r="I79" s="40">
        <f t="shared" si="20"/>
        <v>0</v>
      </c>
      <c r="J79" s="40">
        <f t="shared" si="20"/>
        <v>0</v>
      </c>
      <c r="K79" s="40">
        <f>K80</f>
        <v>0</v>
      </c>
      <c r="L79" s="53">
        <f>L80</f>
        <v>0</v>
      </c>
      <c r="M79" s="53">
        <f>M80</f>
        <v>0</v>
      </c>
      <c r="N79" s="40">
        <f>N80</f>
        <v>0</v>
      </c>
      <c r="O79" s="39">
        <f>SUM(C79:N79)</f>
        <v>0</v>
      </c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x14ac:dyDescent="0.25">
      <c r="A80" s="5" t="s">
        <v>76</v>
      </c>
      <c r="B80" s="14"/>
      <c r="C80" s="44"/>
      <c r="D80" s="45"/>
      <c r="E80" s="45"/>
      <c r="F80" s="45"/>
      <c r="G80" s="45"/>
      <c r="H80" s="45"/>
      <c r="I80" s="45"/>
      <c r="J80" s="42"/>
      <c r="K80" s="45"/>
      <c r="L80" s="48"/>
      <c r="M80" s="45"/>
      <c r="N80" s="45"/>
      <c r="O80" s="39">
        <f>SUM(C80:N80)</f>
        <v>0</v>
      </c>
      <c r="P80" s="14"/>
      <c r="Q80" s="14"/>
      <c r="R80" s="14"/>
      <c r="S80" s="14"/>
      <c r="T80" s="14"/>
      <c r="U80" s="14"/>
      <c r="V80" s="14"/>
      <c r="W80" s="14"/>
      <c r="X80" s="14"/>
    </row>
    <row r="81" spans="1:24" x14ac:dyDescent="0.25">
      <c r="A81" s="5" t="s">
        <v>77</v>
      </c>
      <c r="B81" s="14"/>
      <c r="C81" s="44"/>
      <c r="D81" s="45"/>
      <c r="E81" s="45"/>
      <c r="F81" s="45"/>
      <c r="G81" s="45"/>
      <c r="H81" s="45"/>
      <c r="I81" s="45"/>
      <c r="J81" s="42"/>
      <c r="K81" s="45"/>
      <c r="L81" s="48"/>
      <c r="M81" s="45"/>
      <c r="N81" s="45"/>
      <c r="O81" s="39">
        <f t="shared" si="16"/>
        <v>0</v>
      </c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25.15" customHeight="1" x14ac:dyDescent="0.25">
      <c r="A82" s="2" t="s">
        <v>78</v>
      </c>
      <c r="B82" s="14"/>
      <c r="C82" s="49"/>
      <c r="D82" s="45"/>
      <c r="E82" s="45"/>
      <c r="F82" s="45"/>
      <c r="G82" s="45"/>
      <c r="H82" s="45"/>
      <c r="I82" s="45"/>
      <c r="J82" s="42"/>
      <c r="K82" s="45"/>
      <c r="L82" s="48"/>
      <c r="M82" s="45"/>
      <c r="N82" s="45"/>
      <c r="O82" s="39">
        <f t="shared" si="16"/>
        <v>0</v>
      </c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25.15" customHeight="1" x14ac:dyDescent="0.25">
      <c r="A83" s="5" t="s">
        <v>79</v>
      </c>
      <c r="B83" s="14"/>
      <c r="C83" s="44"/>
      <c r="D83" s="45"/>
      <c r="E83" s="45"/>
      <c r="F83" s="45"/>
      <c r="G83" s="45"/>
      <c r="H83" s="45"/>
      <c r="I83" s="45"/>
      <c r="J83" s="42"/>
      <c r="K83" s="45"/>
      <c r="L83" s="48"/>
      <c r="M83" s="45"/>
      <c r="N83" s="45"/>
      <c r="O83" s="39">
        <f t="shared" si="16"/>
        <v>0</v>
      </c>
      <c r="P83" s="14"/>
      <c r="Q83" s="14"/>
      <c r="R83" s="14"/>
      <c r="S83" s="14"/>
      <c r="T83" s="14"/>
      <c r="U83" s="14"/>
      <c r="V83" s="14"/>
      <c r="W83" s="14"/>
      <c r="X83" s="14"/>
    </row>
    <row r="84" spans="1:24" x14ac:dyDescent="0.25">
      <c r="A84" s="7" t="s">
        <v>80</v>
      </c>
      <c r="B84" s="4"/>
      <c r="C84" s="55">
        <f>C6+C76</f>
        <v>3361293.0499999989</v>
      </c>
      <c r="D84" s="52">
        <f>D75</f>
        <v>264576.62999999709</v>
      </c>
      <c r="E84" s="52">
        <f t="shared" ref="E84:H84" si="21">E75</f>
        <v>26784284.809999999</v>
      </c>
      <c r="F84" s="52">
        <f>F75</f>
        <v>11503268.970000001</v>
      </c>
      <c r="G84" s="52">
        <f t="shared" si="21"/>
        <v>16688023.310000001</v>
      </c>
      <c r="H84" s="52">
        <f t="shared" si="21"/>
        <v>7263126.8000000007</v>
      </c>
      <c r="I84" s="52">
        <f>I75</f>
        <v>0</v>
      </c>
      <c r="J84" s="52">
        <f>J75</f>
        <v>0</v>
      </c>
      <c r="K84" s="52">
        <f>K75</f>
        <v>0</v>
      </c>
      <c r="L84" s="52">
        <f>L75</f>
        <v>0</v>
      </c>
      <c r="M84" s="52">
        <f>M75</f>
        <v>0</v>
      </c>
      <c r="N84" s="52">
        <f t="shared" ref="N84" si="22">N75</f>
        <v>0</v>
      </c>
      <c r="O84" s="52">
        <f>SUM(C84:N84)</f>
        <v>65864573.569999993</v>
      </c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25.15" customHeight="1" x14ac:dyDescent="0.25">
      <c r="B85" s="14"/>
      <c r="C85" s="45"/>
      <c r="D85" s="45"/>
      <c r="E85" s="45"/>
      <c r="F85" s="45"/>
      <c r="G85" s="45"/>
      <c r="H85" s="45"/>
      <c r="I85" s="45"/>
      <c r="J85" s="45"/>
      <c r="K85" s="45"/>
      <c r="L85" s="48"/>
      <c r="M85" s="45"/>
      <c r="N85" s="45"/>
      <c r="O85" s="39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5.75" x14ac:dyDescent="0.25">
      <c r="A86" s="8" t="s">
        <v>81</v>
      </c>
      <c r="B86" s="9"/>
      <c r="C86" s="55">
        <f>C8+C84</f>
        <v>15549682.83</v>
      </c>
      <c r="D86" s="55">
        <f>D8+D84</f>
        <v>15412574.51</v>
      </c>
      <c r="E86" s="55">
        <f>E8+E78</f>
        <v>40418010.509999998</v>
      </c>
      <c r="F86" s="55">
        <f>F8+F78</f>
        <v>26440948.48</v>
      </c>
      <c r="G86" s="55">
        <f t="shared" ref="G86:H86" si="23">G8+G78</f>
        <v>32439345.73</v>
      </c>
      <c r="H86" s="55">
        <f t="shared" si="23"/>
        <v>25462915.109999999</v>
      </c>
      <c r="I86" s="55">
        <f t="shared" ref="I86:J86" si="24">I8+I78</f>
        <v>0</v>
      </c>
      <c r="J86" s="55">
        <f t="shared" si="24"/>
        <v>0</v>
      </c>
      <c r="K86" s="55">
        <f>K8+K78</f>
        <v>0</v>
      </c>
      <c r="L86" s="55">
        <f>L8+L78</f>
        <v>0</v>
      </c>
      <c r="M86" s="55">
        <f t="shared" ref="M86" si="25">M8+M78</f>
        <v>0</v>
      </c>
      <c r="N86" s="55">
        <f>N8+N78</f>
        <v>0</v>
      </c>
      <c r="O86" s="55">
        <f>O8+O78</f>
        <v>155723477.16999999</v>
      </c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25.15" customHeight="1" x14ac:dyDescent="0.25">
      <c r="B87" s="14">
        <f>SUM(C87:N87)</f>
        <v>0</v>
      </c>
      <c r="C87" s="28"/>
      <c r="D87" s="28"/>
      <c r="E87" s="14"/>
      <c r="F87" s="28"/>
      <c r="G87" s="28"/>
      <c r="H87" s="28"/>
      <c r="I87" s="28"/>
      <c r="J87" s="28"/>
      <c r="K87" s="28"/>
      <c r="L87" s="32"/>
      <c r="M87" s="28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25.15" customHeight="1" x14ac:dyDescent="0.25">
      <c r="B88" s="14">
        <f>SUM(C88:N88)</f>
        <v>0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O88" s="15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25.15" customHeight="1" x14ac:dyDescent="0.25">
      <c r="B89" s="14">
        <f>SUM(C89:N89)</f>
        <v>0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O89" s="15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25.15" customHeight="1" x14ac:dyDescent="0.25">
      <c r="C90" s="28"/>
      <c r="D90" s="28"/>
      <c r="E90" s="28"/>
      <c r="F90" s="28"/>
      <c r="H90" s="28"/>
      <c r="O90" s="15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5" customHeight="1" x14ac:dyDescent="0.25">
      <c r="B91" s="16"/>
      <c r="H91" s="28"/>
      <c r="O91" s="37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5" customHeight="1" x14ac:dyDescent="0.25">
      <c r="C92" s="28"/>
      <c r="D92" s="28"/>
      <c r="E92" s="28"/>
      <c r="F92" s="28"/>
      <c r="O92" s="37"/>
      <c r="P92" s="14"/>
      <c r="Q92" s="14"/>
      <c r="R92" s="14"/>
      <c r="S92" s="14"/>
      <c r="T92" s="14"/>
      <c r="U92" s="14"/>
      <c r="V92" s="14"/>
      <c r="W92" s="14"/>
      <c r="X92" s="14"/>
    </row>
    <row r="93" spans="1:24" x14ac:dyDescent="0.25">
      <c r="P93" s="14"/>
      <c r="Q93" s="14"/>
      <c r="R93" s="14"/>
      <c r="S93" s="14"/>
      <c r="T93" s="14"/>
      <c r="U93" s="14"/>
      <c r="V93" s="14"/>
      <c r="W93" s="14"/>
      <c r="X93" s="14"/>
    </row>
    <row r="94" spans="1:24" x14ac:dyDescent="0.25">
      <c r="P94" s="14"/>
      <c r="Q94" s="14"/>
      <c r="R94" s="14"/>
      <c r="S94" s="14"/>
      <c r="T94" s="14"/>
      <c r="U94" s="14"/>
      <c r="V94" s="14"/>
      <c r="W94" s="14"/>
      <c r="X94" s="14"/>
    </row>
    <row r="95" spans="1:24" x14ac:dyDescent="0.25">
      <c r="P95" s="14"/>
      <c r="Q95" s="14"/>
      <c r="R95" s="14"/>
      <c r="S95" s="14"/>
      <c r="T95" s="14"/>
      <c r="U95" s="14"/>
      <c r="V95" s="14"/>
      <c r="W95" s="14"/>
      <c r="X95" s="14"/>
    </row>
    <row r="96" spans="1:24" x14ac:dyDescent="0.25">
      <c r="P96" s="14"/>
      <c r="Q96" s="14"/>
      <c r="R96" s="14"/>
      <c r="S96" s="14"/>
      <c r="T96" s="14"/>
      <c r="U96" s="14"/>
      <c r="V96" s="14"/>
      <c r="W96" s="14"/>
      <c r="X96" s="14"/>
    </row>
    <row r="97" spans="16:24" x14ac:dyDescent="0.25">
      <c r="P97" s="14"/>
      <c r="Q97" s="14"/>
      <c r="R97" s="14"/>
      <c r="S97" s="14"/>
      <c r="T97" s="14"/>
      <c r="U97" s="14"/>
      <c r="V97" s="14"/>
      <c r="W97" s="14"/>
      <c r="X97" s="14"/>
    </row>
    <row r="98" spans="16:24" x14ac:dyDescent="0.25">
      <c r="P98" s="14"/>
      <c r="Q98" s="14"/>
      <c r="R98" s="14"/>
      <c r="S98" s="14"/>
      <c r="T98" s="14"/>
      <c r="U98" s="14"/>
      <c r="V98" s="14"/>
      <c r="W98" s="14"/>
      <c r="X98" s="14"/>
    </row>
    <row r="99" spans="16:24" x14ac:dyDescent="0.25">
      <c r="P99" s="14"/>
      <c r="Q99" s="14"/>
      <c r="R99" s="14"/>
      <c r="S99" s="14"/>
      <c r="T99" s="14"/>
      <c r="U99" s="14"/>
      <c r="V99" s="14"/>
      <c r="W99" s="14"/>
      <c r="X99" s="14"/>
    </row>
    <row r="100" spans="16:24" x14ac:dyDescent="0.25"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6:24" x14ac:dyDescent="0.25"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6:24" x14ac:dyDescent="0.25"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6:24" x14ac:dyDescent="0.25"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6:24" x14ac:dyDescent="0.25"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6:24" x14ac:dyDescent="0.25"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6:24" x14ac:dyDescent="0.25"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6:24" x14ac:dyDescent="0.25"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6:24" x14ac:dyDescent="0.25"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6:24" x14ac:dyDescent="0.25">
      <c r="P109" s="14"/>
      <c r="Q109" s="14"/>
      <c r="R109" s="14"/>
      <c r="S109" s="14"/>
      <c r="T109" s="14"/>
      <c r="U109" s="14"/>
      <c r="V109" s="14"/>
      <c r="W109" s="14"/>
      <c r="X109" s="14"/>
    </row>
  </sheetData>
  <mergeCells count="5">
    <mergeCell ref="A1:N1"/>
    <mergeCell ref="A2:N2"/>
    <mergeCell ref="A3:N3"/>
    <mergeCell ref="A4:N4"/>
    <mergeCell ref="A5:N5"/>
  </mergeCells>
  <pageMargins left="0.19685039370078741" right="0.27559055118110237" top="0.43307086614173229" bottom="0.35433070866141736" header="0.27559055118110237" footer="0.15748031496062992"/>
  <pageSetup scale="9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Finanzas2</cp:lastModifiedBy>
  <cp:lastPrinted>2025-01-10T14:44:32Z</cp:lastPrinted>
  <dcterms:created xsi:type="dcterms:W3CDTF">2018-04-17T18:57:16Z</dcterms:created>
  <dcterms:modified xsi:type="dcterms:W3CDTF">2025-07-17T15:00:03Z</dcterms:modified>
</cp:coreProperties>
</file>