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2\Desktop\Escritorio\Corte semestral Contabilidad Gubernamental\Estados Diciembre 2023\"/>
    </mc:Choice>
  </mc:AlternateContent>
  <bookViews>
    <workbookView xWindow="0" yWindow="0" windowWidth="28800" windowHeight="12435" tabRatio="1000" activeTab="2"/>
  </bookViews>
  <sheets>
    <sheet name="INV. PLOMERIA Y TRANSPORT" sheetId="17" r:id="rId1"/>
    <sheet name="INV. COCINA Y LIMPIEZA" sheetId="19" r:id="rId2"/>
    <sheet name="INV. OFICINA" sheetId="18" r:id="rId3"/>
    <sheet name="Hoja1" sheetId="9" state="hidden" r:id="rId4"/>
  </sheets>
  <calcPr calcId="152511"/>
</workbook>
</file>

<file path=xl/calcChain.xml><?xml version="1.0" encoding="utf-8"?>
<calcChain xmlns="http://schemas.openxmlformats.org/spreadsheetml/2006/main">
  <c r="I11" i="17" l="1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5" i="17"/>
  <c r="I76" i="17"/>
  <c r="I77" i="17"/>
  <c r="I78" i="17"/>
  <c r="I79" i="17"/>
  <c r="I80" i="17"/>
  <c r="I81" i="17"/>
  <c r="I82" i="17"/>
  <c r="I83" i="17"/>
  <c r="I84" i="17"/>
  <c r="I86" i="17"/>
  <c r="I87" i="17"/>
  <c r="I88" i="17"/>
  <c r="I89" i="17"/>
  <c r="I90" i="17"/>
  <c r="I91" i="17"/>
  <c r="I93" i="17"/>
  <c r="I94" i="17"/>
  <c r="I95" i="17"/>
  <c r="I96" i="17"/>
  <c r="I97" i="17"/>
  <c r="I99" i="17"/>
  <c r="I100" i="17"/>
  <c r="I101" i="17"/>
  <c r="I102" i="17"/>
  <c r="I103" i="17"/>
  <c r="I104" i="17"/>
  <c r="I105" i="17"/>
  <c r="I109" i="17"/>
  <c r="I111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6" i="17"/>
  <c r="I127" i="17"/>
  <c r="I128" i="17"/>
  <c r="I129" i="17"/>
  <c r="I132" i="17"/>
  <c r="I133" i="17"/>
  <c r="I134" i="17"/>
  <c r="I138" i="17"/>
  <c r="I139" i="17"/>
  <c r="I140" i="17"/>
  <c r="I141" i="17"/>
  <c r="I142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65" i="18" l="1"/>
  <c r="I64" i="18"/>
  <c r="I63" i="18"/>
  <c r="I62" i="18"/>
  <c r="I61" i="18"/>
  <c r="I60" i="18"/>
  <c r="I59" i="18"/>
  <c r="I58" i="18"/>
  <c r="I57" i="18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36" i="19" s="1"/>
  <c r="F143" i="17"/>
  <c r="I143" i="17" s="1"/>
  <c r="F137" i="17"/>
  <c r="I137" i="17" s="1"/>
  <c r="F136" i="17"/>
  <c r="I136" i="17" s="1"/>
  <c r="F135" i="17"/>
  <c r="I135" i="17" s="1"/>
  <c r="F131" i="17"/>
  <c r="I131" i="17" s="1"/>
  <c r="F130" i="17"/>
  <c r="I130" i="17" s="1"/>
  <c r="F125" i="17"/>
  <c r="I125" i="17" s="1"/>
  <c r="F112" i="17"/>
  <c r="I112" i="17" s="1"/>
  <c r="F110" i="17"/>
  <c r="I110" i="17" s="1"/>
  <c r="F108" i="17"/>
  <c r="I108" i="17" s="1"/>
  <c r="F107" i="17"/>
  <c r="I107" i="17" s="1"/>
  <c r="F106" i="17"/>
  <c r="I106" i="17" s="1"/>
  <c r="F98" i="17"/>
  <c r="I98" i="17" s="1"/>
  <c r="F92" i="17"/>
  <c r="I92" i="17" s="1"/>
  <c r="F85" i="17"/>
  <c r="I85" i="17" s="1"/>
  <c r="F74" i="17"/>
  <c r="I74" i="17" s="1"/>
  <c r="F73" i="17"/>
  <c r="I73" i="17" s="1"/>
  <c r="F72" i="17"/>
  <c r="I72" i="17" s="1"/>
  <c r="I231" i="17"/>
  <c r="I66" i="18" l="1"/>
</calcChain>
</file>

<file path=xl/sharedStrings.xml><?xml version="1.0" encoding="utf-8"?>
<sst xmlns="http://schemas.openxmlformats.org/spreadsheetml/2006/main" count="1833" uniqueCount="649">
  <si>
    <t>Total</t>
  </si>
  <si>
    <t>INVENTARIO DE MATERIALES</t>
  </si>
  <si>
    <t>AL 31 DE DICIEMBRE DEL 2023</t>
  </si>
  <si>
    <t>Codigo Producto</t>
  </si>
  <si>
    <t>Descripción</t>
  </si>
  <si>
    <t>Dpartamento</t>
  </si>
  <si>
    <t>Almacen</t>
  </si>
  <si>
    <t>Cantidad</t>
  </si>
  <si>
    <t>Categoria</t>
  </si>
  <si>
    <t>Precio</t>
  </si>
  <si>
    <t>ALMACEN</t>
  </si>
  <si>
    <t>SM</t>
  </si>
  <si>
    <t>0308</t>
  </si>
  <si>
    <t xml:space="preserve">BOTA DE GOMA </t>
  </si>
  <si>
    <t>VARIOS</t>
  </si>
  <si>
    <t>0309</t>
  </si>
  <si>
    <t>CHALECO REFLECTIVO</t>
  </si>
  <si>
    <t>0310</t>
  </si>
  <si>
    <t>GUANTES PLASTICOS</t>
  </si>
  <si>
    <t>TRANSPORTACION</t>
  </si>
  <si>
    <t>0367</t>
  </si>
  <si>
    <t>GRASA GORDA</t>
  </si>
  <si>
    <t>0368</t>
  </si>
  <si>
    <t>CUBETA DE PINTURA AZUL</t>
  </si>
  <si>
    <t>0370</t>
  </si>
  <si>
    <t>MEDIDOR DE GRICELINA</t>
  </si>
  <si>
    <t>OPERACIONES/INGENIERIA</t>
  </si>
  <si>
    <t>0377</t>
  </si>
  <si>
    <t>PEGAMENTO UHU</t>
  </si>
  <si>
    <t>0389</t>
  </si>
  <si>
    <t>PILA TIPO LAPI</t>
  </si>
  <si>
    <t>0032</t>
  </si>
  <si>
    <t>CABLE PARA BATERIAS</t>
  </si>
  <si>
    <t>OPERACIONES/ELECTROMECANICA</t>
  </si>
  <si>
    <t>SME</t>
  </si>
  <si>
    <t>0033</t>
  </si>
  <si>
    <t>CABLE PELADO PARA TIERRA #4</t>
  </si>
  <si>
    <t>0034</t>
  </si>
  <si>
    <t xml:space="preserve"> DE FLOTA DE NIVEL PARA CARCAMO</t>
  </si>
  <si>
    <t>0039</t>
  </si>
  <si>
    <t>ADAPTADORES LIQUITAY RECTO</t>
  </si>
  <si>
    <t>0040</t>
  </si>
  <si>
    <t xml:space="preserve"> TUBO IMT, DIÀMETRO 3 X 10 PIES</t>
  </si>
  <si>
    <t>0067</t>
  </si>
  <si>
    <t>CABLE URD #2 CONCENTRICO AL 33%</t>
  </si>
  <si>
    <t>0068</t>
  </si>
  <si>
    <t>CODO DE ALIVIO PARA CABLE 2/0</t>
  </si>
  <si>
    <t>0069</t>
  </si>
  <si>
    <t>EMPALME BIMETALICO PARA CABLE 3/0</t>
  </si>
  <si>
    <t>0073</t>
  </si>
  <si>
    <t>CINTA GRIS PARA DUCTOS</t>
  </si>
  <si>
    <t>0074</t>
  </si>
  <si>
    <t>TAPE DE VINIL 33</t>
  </si>
  <si>
    <t>0129</t>
  </si>
  <si>
    <t>CURVAS MT DE 2</t>
  </si>
  <si>
    <t>0133</t>
  </si>
  <si>
    <t>CRUCETAS DE METAL DE 8</t>
  </si>
  <si>
    <t>0252</t>
  </si>
  <si>
    <t>TUERCA 1/2</t>
  </si>
  <si>
    <t>0277</t>
  </si>
  <si>
    <t>LAMPARA LED CUADRADA TECHO</t>
  </si>
  <si>
    <t>0278</t>
  </si>
  <si>
    <t xml:space="preserve">CAJA DE REGISTRO PLASTICA </t>
  </si>
  <si>
    <t>0279</t>
  </si>
  <si>
    <t>CAJA DE BREAKER</t>
  </si>
  <si>
    <t>0280</t>
  </si>
  <si>
    <t>CAJA DE REGISTRO OCTAGONAL</t>
  </si>
  <si>
    <t>0281</t>
  </si>
  <si>
    <t>CAJA 2X4</t>
  </si>
  <si>
    <t>0282</t>
  </si>
  <si>
    <t>BREAKER 63 AMP.</t>
  </si>
  <si>
    <t>0283</t>
  </si>
  <si>
    <t>BREAKER 32 AMP.</t>
  </si>
  <si>
    <t>0284</t>
  </si>
  <si>
    <t>BREAKER 16 AMP.</t>
  </si>
  <si>
    <t>0285</t>
  </si>
  <si>
    <t>TOMA CORRIENTE</t>
  </si>
  <si>
    <t>0286</t>
  </si>
  <si>
    <t>INTERRUPTOR</t>
  </si>
  <si>
    <t>0313</t>
  </si>
  <si>
    <t>EMPALME PARA CABLE DE ALTA</t>
  </si>
  <si>
    <t>0319</t>
  </si>
  <si>
    <t>AISLANTE TIPO CERAMICA PARA POSTE DE LUZ  46.3X31.5</t>
  </si>
  <si>
    <t>0321</t>
  </si>
  <si>
    <t>CONTACTOR MAGNETICO 460 TRIFASICO 250 AMP</t>
  </si>
  <si>
    <t>0322</t>
  </si>
  <si>
    <t>SUPRESOR DE PICO 50KVA</t>
  </si>
  <si>
    <t>0325</t>
  </si>
  <si>
    <t>MAIN BREAKER TRIFASICO 460 V-250 AMP.</t>
  </si>
  <si>
    <t>0326</t>
  </si>
  <si>
    <t>CONDULET PARA HT 3 PULGADAS</t>
  </si>
  <si>
    <t>0327</t>
  </si>
  <si>
    <t>MAIN BREAKER 4 AMP. 460V</t>
  </si>
  <si>
    <t>0329</t>
  </si>
  <si>
    <t>FUSIBLE PARA CUTAO 15KVA</t>
  </si>
  <si>
    <t>0330</t>
  </si>
  <si>
    <t>TERMINAL DE OJO P/CABLE 2/0</t>
  </si>
  <si>
    <t>0331</t>
  </si>
  <si>
    <t>TERMINAL DE OJO P/CABLE 4/0</t>
  </si>
  <si>
    <t>0332</t>
  </si>
  <si>
    <t>CONECTOR RETO LIQUITEY 2 PULG.</t>
  </si>
  <si>
    <t>0333</t>
  </si>
  <si>
    <t>RILAY CONTACTOR</t>
  </si>
  <si>
    <t>0334</t>
  </si>
  <si>
    <t>BOTONERA MANUAL AUTOMATICA</t>
  </si>
  <si>
    <t>0335</t>
  </si>
  <si>
    <t>BOTONERA ENCENCIDO VERDE</t>
  </si>
  <si>
    <t>0336</t>
  </si>
  <si>
    <t>BOTONERA ENCENCIDO ROJO</t>
  </si>
  <si>
    <t>0337</t>
  </si>
  <si>
    <t>RILAY MONITOR DE FASE TRIFASICO</t>
  </si>
  <si>
    <t>0338</t>
  </si>
  <si>
    <t>ALAMBRE #10</t>
  </si>
  <si>
    <t>0339</t>
  </si>
  <si>
    <t>ALAMBRE DE GOMA 4 HILO #10</t>
  </si>
  <si>
    <t>0340</t>
  </si>
  <si>
    <t>ALAMBRE DE GOMA 3 HILOS #12</t>
  </si>
  <si>
    <t>0341</t>
  </si>
  <si>
    <t>ALAMBRE #8</t>
  </si>
  <si>
    <t>0342</t>
  </si>
  <si>
    <t>0343</t>
  </si>
  <si>
    <t>ALAMBRE 3 HILOS #14</t>
  </si>
  <si>
    <t>0344</t>
  </si>
  <si>
    <t>TERMINAL P/ CABLE URD 15 KVA</t>
  </si>
  <si>
    <t>0345</t>
  </si>
  <si>
    <t>CUTAO 200 AMP.</t>
  </si>
  <si>
    <t>0001</t>
  </si>
  <si>
    <t>JUNTA DRESSER DE 16” H.N</t>
  </si>
  <si>
    <t>SMP</t>
  </si>
  <si>
    <t>0002</t>
  </si>
  <si>
    <t>JUNTA DRESSER DE 20” H.N</t>
  </si>
  <si>
    <t>0042</t>
  </si>
  <si>
    <t xml:space="preserve"> ADAPTADOR MACHO 3 PVC</t>
  </si>
  <si>
    <t>0043</t>
  </si>
  <si>
    <t xml:space="preserve"> ADAPTADOR HEMBRA E 3 PVC</t>
  </si>
  <si>
    <t>0055</t>
  </si>
  <si>
    <t>CINTA REFLECTIVA ROLLO DE 150 PIE</t>
  </si>
  <si>
    <t>0062</t>
  </si>
  <si>
    <t>CEMENTO PVC</t>
  </si>
  <si>
    <t>0104</t>
  </si>
  <si>
    <t>COUPLING DE 4 PVC (SDR-40)</t>
  </si>
  <si>
    <t>0105</t>
  </si>
  <si>
    <t>COUPLING DE 1 1/2 PVC (SDR-40)</t>
  </si>
  <si>
    <t>0106</t>
  </si>
  <si>
    <t>JUNTA DRESSER 12 H.N</t>
  </si>
  <si>
    <t>0109</t>
  </si>
  <si>
    <t>VÀLVULA DE 4 HG COMPLETA</t>
  </si>
  <si>
    <t>0111</t>
  </si>
  <si>
    <t>CLAMP DE 8 A2 H.N</t>
  </si>
  <si>
    <t>0112</t>
  </si>
  <si>
    <t>CLAMP DE 6 A 2 PVC</t>
  </si>
  <si>
    <t>0113</t>
  </si>
  <si>
    <t>TEE 4 X3 (SDR-40)</t>
  </si>
  <si>
    <t>0115</t>
  </si>
  <si>
    <t>TUBO DE 3 PVC SCH40</t>
  </si>
  <si>
    <t>0117</t>
  </si>
  <si>
    <t>TUBO DE 4 PVC SCH40</t>
  </si>
  <si>
    <t>0118</t>
  </si>
  <si>
    <t>TUBO DE 6 PVC SCH40</t>
  </si>
  <si>
    <t>0119</t>
  </si>
  <si>
    <t>TUBO DE 1/2 PVC SCH40</t>
  </si>
  <si>
    <t>0120</t>
  </si>
  <si>
    <t>TUBO DE 3/4 X 90 PVC SCH40</t>
  </si>
  <si>
    <t>0121</t>
  </si>
  <si>
    <t>TEE DE 1/2 X1/2 PVC (SDR-40)</t>
  </si>
  <si>
    <t>0122</t>
  </si>
  <si>
    <t>COUPLING DE 2 PVC  PVC (SDR-40)</t>
  </si>
  <si>
    <t>0123</t>
  </si>
  <si>
    <t>CLAMP DE 8 A 1/2 H.N</t>
  </si>
  <si>
    <t>0124</t>
  </si>
  <si>
    <t>COUPLING DE 3 PVC</t>
  </si>
  <si>
    <t>0125</t>
  </si>
  <si>
    <t xml:space="preserve">CAPAS IMPERMEABLES </t>
  </si>
  <si>
    <t>0140</t>
  </si>
  <si>
    <t>COUPLING DE 1 PVC (SDR-40)</t>
  </si>
  <si>
    <t>0141</t>
  </si>
  <si>
    <t>COUPLING DE 3/4 PVC (SDR-40)</t>
  </si>
  <si>
    <t>0142</t>
  </si>
  <si>
    <t>COUPLING DE 1/2 PVC (SDR-40)</t>
  </si>
  <si>
    <t>0143</t>
  </si>
  <si>
    <t>TAPON DE 3 PVC (SDR-40)</t>
  </si>
  <si>
    <t>0144</t>
  </si>
  <si>
    <t>TAPON DE 1/2 PVC (SDR-40)</t>
  </si>
  <si>
    <t>0145</t>
  </si>
  <si>
    <t>TAPON DE 3/4 PVC (SDR-40)</t>
  </si>
  <si>
    <t>0146</t>
  </si>
  <si>
    <t>TAPON DE 1 PVC (SDR-40)</t>
  </si>
  <si>
    <t>0147</t>
  </si>
  <si>
    <t>TAPON DE 1 1/2 PVC (SDR-40)</t>
  </si>
  <si>
    <t>0148</t>
  </si>
  <si>
    <t>TAPON DE 2 PVC (SDR-40)</t>
  </si>
  <si>
    <t>0149</t>
  </si>
  <si>
    <t>TAPON DE 4 PVC (SDR-40)</t>
  </si>
  <si>
    <t>0150</t>
  </si>
  <si>
    <t>TAPON DE 6 PVC (SDR-40)</t>
  </si>
  <si>
    <t>0151</t>
  </si>
  <si>
    <t>JUNTA DRESSER DE 1 1/2 H.N</t>
  </si>
  <si>
    <t>0152</t>
  </si>
  <si>
    <t>JUNTA DRESSER DE 8  H.N</t>
  </si>
  <si>
    <t>0153</t>
  </si>
  <si>
    <t>JUNTA DRESSER DE 6  H.N</t>
  </si>
  <si>
    <t>0154</t>
  </si>
  <si>
    <t>JUNTA DRESSER DE 4  H.N</t>
  </si>
  <si>
    <t>0155</t>
  </si>
  <si>
    <t>JUNTA DRESSER DE 3  H.N</t>
  </si>
  <si>
    <t>0156</t>
  </si>
  <si>
    <t>JUNTA DRESSER DE 2  H.N</t>
  </si>
  <si>
    <t>0157</t>
  </si>
  <si>
    <t>TEE DE 3X3 PVC (SDR-40)</t>
  </si>
  <si>
    <t>0158</t>
  </si>
  <si>
    <t>TEE DE 4X4 PVC (SDR-40)</t>
  </si>
  <si>
    <t>0159</t>
  </si>
  <si>
    <t>TEE DE 2X2 PVC (SDR-40)</t>
  </si>
  <si>
    <t>0160</t>
  </si>
  <si>
    <t>TEE DE 4X3 PVC (SDR-40)</t>
  </si>
  <si>
    <t>0161</t>
  </si>
  <si>
    <t>TEE DE 3X2 PVC (SDR-40)</t>
  </si>
  <si>
    <t>0162</t>
  </si>
  <si>
    <t>TEE DE 3 X 1 1/2 PVC (SDR-40)</t>
  </si>
  <si>
    <t>0163</t>
  </si>
  <si>
    <t>TEE DE 2X 1 1/2  PVC (SDR-40)</t>
  </si>
  <si>
    <t>0164</t>
  </si>
  <si>
    <t>CLAMP DE 8 A 2 HG</t>
  </si>
  <si>
    <t>0165</t>
  </si>
  <si>
    <t>CLAMP DE 8 A 4 HG</t>
  </si>
  <si>
    <t>0166</t>
  </si>
  <si>
    <t>CLAMP DE 8 A 3 HG</t>
  </si>
  <si>
    <t>0167</t>
  </si>
  <si>
    <t>CLAMP DE 8 A 1 HG</t>
  </si>
  <si>
    <t>0168</t>
  </si>
  <si>
    <t>CLAMP DE 4 A 2 PVC (SDR-40)</t>
  </si>
  <si>
    <t>0169</t>
  </si>
  <si>
    <t>CLAMP DE 4 A 3/4 PVC (SDR-40)</t>
  </si>
  <si>
    <t>0171</t>
  </si>
  <si>
    <t>JUNTAS DRESSER DE 1 PVC (SDR-40)</t>
  </si>
  <si>
    <t>0172</t>
  </si>
  <si>
    <t>JUNTA DRESSER DE 1/2 PVC (SDR-40)</t>
  </si>
  <si>
    <t>0173</t>
  </si>
  <si>
    <t>JUNTA DRESSER DE 3/4 PVC (SDR-40)</t>
  </si>
  <si>
    <t>0174</t>
  </si>
  <si>
    <t>TUBO DE 4 PVC (SDR-40)</t>
  </si>
  <si>
    <t>0175</t>
  </si>
  <si>
    <t>TUBO DE 3 PVC (SDR-40)</t>
  </si>
  <si>
    <t>0176</t>
  </si>
  <si>
    <t>TUBO DE 2 PVC (SDR-40)</t>
  </si>
  <si>
    <t>0177</t>
  </si>
  <si>
    <t>TUBO DE 1/2 PVC (SDR-40)</t>
  </si>
  <si>
    <t>0178</t>
  </si>
  <si>
    <t>TUBO DE 1 PVC (SDR-40)</t>
  </si>
  <si>
    <t>0179</t>
  </si>
  <si>
    <t>TUBO DE 3/4 PVC (SDR-40)</t>
  </si>
  <si>
    <t>0180</t>
  </si>
  <si>
    <t>CODO DE 3X90 PVC (SDR-40)</t>
  </si>
  <si>
    <t>0181</t>
  </si>
  <si>
    <t>CODO DE 3X45 PVC (SDR-40)</t>
  </si>
  <si>
    <t>0182</t>
  </si>
  <si>
    <t>CODO DE 1 1/2 X 90 PVC (SDR-40)</t>
  </si>
  <si>
    <t>0183</t>
  </si>
  <si>
    <t>CODO DE 1 1/2 X 45 PVC (SDR-40)</t>
  </si>
  <si>
    <t>0184</t>
  </si>
  <si>
    <t>CODO DE 1 X 90 PVC (SDR-40)</t>
  </si>
  <si>
    <t>0185</t>
  </si>
  <si>
    <t>CODO DE 1 X 45 PVC (SDR-40)</t>
  </si>
  <si>
    <t>0186</t>
  </si>
  <si>
    <t>CODO DE 3/4 X 90 PVC (SDR-40)</t>
  </si>
  <si>
    <t>0187</t>
  </si>
  <si>
    <t>CODO DE 3/4 X 45 PVC (SDR-40)</t>
  </si>
  <si>
    <t>0188</t>
  </si>
  <si>
    <t>CODO DE 1/2 X 90 PVC (SDR-40)</t>
  </si>
  <si>
    <t>0189</t>
  </si>
  <si>
    <t>CODO DE 1/2 X 45 PVC (SDR-40)</t>
  </si>
  <si>
    <t>0190</t>
  </si>
  <si>
    <t>CODO DE 6 X 90 PVC (SDR-40)</t>
  </si>
  <si>
    <t>0191</t>
  </si>
  <si>
    <t>REDUCCIÒN DE 3 A 2 PVC (SDR-40)</t>
  </si>
  <si>
    <t>0192</t>
  </si>
  <si>
    <t>REDUCCIÒN DE 4 A 3 PVC (SDR-40)</t>
  </si>
  <si>
    <t>0193</t>
  </si>
  <si>
    <t>REDUCCIÒN DE 2 A 3/4 PVC (SDR-40)</t>
  </si>
  <si>
    <t>0194</t>
  </si>
  <si>
    <t>REDUCCIÒN DE 2 A 1 1/2  PVC (SDR-40)</t>
  </si>
  <si>
    <t>0195</t>
  </si>
  <si>
    <t>REDUCCIÒN DE 3/4  A 1/2 PVC (SDR-40)</t>
  </si>
  <si>
    <t>0196</t>
  </si>
  <si>
    <t>CEMENTO SOLVENTE PVC</t>
  </si>
  <si>
    <t>0208</t>
  </si>
  <si>
    <t>JUNTAS DRESSER TAPON DE 5</t>
  </si>
  <si>
    <t>0210</t>
  </si>
  <si>
    <t>TAPAS CIRCULAR PARA IMBORNALES</t>
  </si>
  <si>
    <t>0224</t>
  </si>
  <si>
    <t>TEFLON</t>
  </si>
  <si>
    <t>0230</t>
  </si>
  <si>
    <t>PALA</t>
  </si>
  <si>
    <t>0232</t>
  </si>
  <si>
    <t>PALA PICO</t>
  </si>
  <si>
    <t>0237</t>
  </si>
  <si>
    <t>VALVULA GALLETA 6 HG 10</t>
  </si>
  <si>
    <t>0238</t>
  </si>
  <si>
    <t>VALVULA GALLETA 4 HG 15</t>
  </si>
  <si>
    <t>0239</t>
  </si>
  <si>
    <t>JUNTA DRESSER 24 A 20  H.N</t>
  </si>
  <si>
    <t>0240</t>
  </si>
  <si>
    <t>VENTOSA DE 4</t>
  </si>
  <si>
    <t>0241</t>
  </si>
  <si>
    <t>VENTOSA DE 6</t>
  </si>
  <si>
    <t>0242</t>
  </si>
  <si>
    <t>CODO 4X45 PVC</t>
  </si>
  <si>
    <t>0243</t>
  </si>
  <si>
    <t>ADAPTADOR HEMBRA 1/2 PVC</t>
  </si>
  <si>
    <t>0244</t>
  </si>
  <si>
    <t>TAPON DE 8 PVC</t>
  </si>
  <si>
    <t>0245</t>
  </si>
  <si>
    <t>CODO PVC 2X45 PRESION</t>
  </si>
  <si>
    <t>0246</t>
  </si>
  <si>
    <t>CODO PVC 4X90 PRESION</t>
  </si>
  <si>
    <t>0247</t>
  </si>
  <si>
    <t>CODO PVC 2X90 PRESION</t>
  </si>
  <si>
    <t>0248</t>
  </si>
  <si>
    <t>TUBO PVC 2 SCH40 E/C</t>
  </si>
  <si>
    <t>0249</t>
  </si>
  <si>
    <t>TUBO PVC 8 SCH-40 J/G</t>
  </si>
  <si>
    <t>0250</t>
  </si>
  <si>
    <t>CLAN DE 6 A 2 PVC PRESIÓN</t>
  </si>
  <si>
    <t>0251</t>
  </si>
  <si>
    <t>CLAN DE 3X1/2 PVC PRESION</t>
  </si>
  <si>
    <t>0255</t>
  </si>
  <si>
    <t xml:space="preserve">MARCO DE SEGUETA </t>
  </si>
  <si>
    <t>0256</t>
  </si>
  <si>
    <t>SEGUETA</t>
  </si>
  <si>
    <t>0257</t>
  </si>
  <si>
    <t>BARRA ROSCADA GALV 1/2X6</t>
  </si>
  <si>
    <t>0258</t>
  </si>
  <si>
    <t>BARRA ROSCADA HG 3/4X6</t>
  </si>
  <si>
    <t>0259</t>
  </si>
  <si>
    <t>TUBO DE 1 1/2 PVC (SDR-40)</t>
  </si>
  <si>
    <t>0261</t>
  </si>
  <si>
    <t>JUNTA DRESSER DE 1 1/2 PVC</t>
  </si>
  <si>
    <t>0267</t>
  </si>
  <si>
    <t>TEE EMBUDO DE 12X6X3 H.N</t>
  </si>
  <si>
    <t>0287</t>
  </si>
  <si>
    <t>ADAPTADOR MACHO</t>
  </si>
  <si>
    <t>0295</t>
  </si>
  <si>
    <t>CLAMP CIEGO DE 4</t>
  </si>
  <si>
    <t>0296</t>
  </si>
  <si>
    <t>CLAMP CIEGO DE 12 H.N</t>
  </si>
  <si>
    <t>0297</t>
  </si>
  <si>
    <t>CLAMP DE 20 A 8 H.N</t>
  </si>
  <si>
    <t>0298</t>
  </si>
  <si>
    <t>CODO DE 8X45 H.N</t>
  </si>
  <si>
    <t>0299</t>
  </si>
  <si>
    <t>TEE 3 A 2 H.N</t>
  </si>
  <si>
    <t>0300</t>
  </si>
  <si>
    <t>TEE 3 A 3 H.N</t>
  </si>
  <si>
    <t>0301</t>
  </si>
  <si>
    <t>TEE 6 A 2 H.N</t>
  </si>
  <si>
    <t>0302</t>
  </si>
  <si>
    <t>TEE 8 A 2 H.N</t>
  </si>
  <si>
    <t>0303</t>
  </si>
  <si>
    <t>TEE 8 A 3 H.N</t>
  </si>
  <si>
    <t>0304</t>
  </si>
  <si>
    <t>TEE 8X 8 H.N</t>
  </si>
  <si>
    <t>0305</t>
  </si>
  <si>
    <t xml:space="preserve">TEE 12 A 6 H.N </t>
  </si>
  <si>
    <t>0315</t>
  </si>
  <si>
    <t>PLATILLO COMPLETO DE 12 H.N</t>
  </si>
  <si>
    <t>0316</t>
  </si>
  <si>
    <t>VALVULA MARIPOSA 20 H.N</t>
  </si>
  <si>
    <t>0317</t>
  </si>
  <si>
    <t>CUÑA PARA COMPRESOR</t>
  </si>
  <si>
    <t>0318</t>
  </si>
  <si>
    <t>MACETA DE 20 LIBRA</t>
  </si>
  <si>
    <t>0352</t>
  </si>
  <si>
    <t>PALO PARA PICO</t>
  </si>
  <si>
    <t>0353</t>
  </si>
  <si>
    <t>LLAVE ESPAÑOLA 1 5/8</t>
  </si>
  <si>
    <t>0354</t>
  </si>
  <si>
    <t>LLAVE ESPAÑOLA 1 3/4</t>
  </si>
  <si>
    <t>0355</t>
  </si>
  <si>
    <t>LLAVE ESPAÑOLA 28</t>
  </si>
  <si>
    <t>0356</t>
  </si>
  <si>
    <t>LLAVE ESPAÑOLA 30</t>
  </si>
  <si>
    <t>0357</t>
  </si>
  <si>
    <t>LLAVE ESPAÑOLA 33</t>
  </si>
  <si>
    <t>0358</t>
  </si>
  <si>
    <t>LLAVE ESPAÑOLA  C/ MATRACA 24</t>
  </si>
  <si>
    <t>0359</t>
  </si>
  <si>
    <t>LLAVE ESPAÑOLA 18</t>
  </si>
  <si>
    <t>0360</t>
  </si>
  <si>
    <t>LLAVE ESPAÑOLA 19</t>
  </si>
  <si>
    <t>0361</t>
  </si>
  <si>
    <t>LLAVE ESPAÑOLA 14</t>
  </si>
  <si>
    <t>0362</t>
  </si>
  <si>
    <t>LLAVE ESPAÑOLA C/ MATRACA 14</t>
  </si>
  <si>
    <t>0363</t>
  </si>
  <si>
    <t>LLAVE ESPAÑOLA  C/ MATRACA 18</t>
  </si>
  <si>
    <t>0364</t>
  </si>
  <si>
    <t>LLAVE ESPAÑOLA  C/ MATRACA 19</t>
  </si>
  <si>
    <t>0365</t>
  </si>
  <si>
    <t>CINSEL DE PUNTA</t>
  </si>
  <si>
    <t>0366</t>
  </si>
  <si>
    <t>CINSEL PLANO</t>
  </si>
  <si>
    <t>0391</t>
  </si>
  <si>
    <t>LLAVE DE PASO 1/2 PVC (SCH-40)</t>
  </si>
  <si>
    <t>0392</t>
  </si>
  <si>
    <t>LLAVE DE PASO 3/4 PVC (SCH-40)</t>
  </si>
  <si>
    <t>0393</t>
  </si>
  <si>
    <t>LLAVE DE PASO 1 PVC (SCH-40)</t>
  </si>
  <si>
    <t>0394</t>
  </si>
  <si>
    <t>LLAVE DE PASO 1 1/2 PVC (SCH-40)</t>
  </si>
  <si>
    <t>0395</t>
  </si>
  <si>
    <t>LLAVE DE PASO 2 PVC (SCH-40)</t>
  </si>
  <si>
    <t>0396</t>
  </si>
  <si>
    <t>LLAVE DE PASO 3 PVC (SCH-40)</t>
  </si>
  <si>
    <t>0397</t>
  </si>
  <si>
    <t>LLAVE DE PASO 4 PVC (SCH-40)</t>
  </si>
  <si>
    <t>0004</t>
  </si>
  <si>
    <t>FILTRO DE GASOIL</t>
  </si>
  <si>
    <t>ALMACÈN</t>
  </si>
  <si>
    <t>SMT</t>
  </si>
  <si>
    <t>0051</t>
  </si>
  <si>
    <t>GATO HIDRAULICO 20T</t>
  </si>
  <si>
    <t>0100</t>
  </si>
  <si>
    <t>GALONES DE COULANT</t>
  </si>
  <si>
    <t>0101</t>
  </si>
  <si>
    <t>CUBETA DE ACEITE HIDRÀULICO #68</t>
  </si>
  <si>
    <t>0102</t>
  </si>
  <si>
    <t>CUBETA DE ACEITE HIDRÀULICO #32</t>
  </si>
  <si>
    <t>0103</t>
  </si>
  <si>
    <t>CAJA DE 24 DE LIQUIDO DE FRENO</t>
  </si>
  <si>
    <t>0199</t>
  </si>
  <si>
    <t>BATERIA 17/12 DE CABESOTE</t>
  </si>
  <si>
    <t>0200</t>
  </si>
  <si>
    <t>BATERIA 19/12 DE TORNILLO</t>
  </si>
  <si>
    <t>0201</t>
  </si>
  <si>
    <t>GOMAS 195R/14</t>
  </si>
  <si>
    <t>0203</t>
  </si>
  <si>
    <t>GOMAS 425-65R22.5 TACO ANCHO</t>
  </si>
  <si>
    <t>0204</t>
  </si>
  <si>
    <t>GOMAS 11R 22.5</t>
  </si>
  <si>
    <t>0306</t>
  </si>
  <si>
    <t>GOMA 225/70 R15</t>
  </si>
  <si>
    <t>0307</t>
  </si>
  <si>
    <t>GUANTES DE OBREROS</t>
  </si>
  <si>
    <t>0311</t>
  </si>
  <si>
    <t>BATERIA 5LA 1116</t>
  </si>
  <si>
    <t>0314</t>
  </si>
  <si>
    <t>ABRAZADERA CAMION HIDRO</t>
  </si>
  <si>
    <t>0346</t>
  </si>
  <si>
    <t xml:space="preserve">RODAMIENTO 6211 </t>
  </si>
  <si>
    <t>0347</t>
  </si>
  <si>
    <t>RODAMIENTO 6212</t>
  </si>
  <si>
    <t>0348</t>
  </si>
  <si>
    <t>RODAMIENTO 6215</t>
  </si>
  <si>
    <t>0349</t>
  </si>
  <si>
    <t>RODAMIENTO 7220</t>
  </si>
  <si>
    <t>0350</t>
  </si>
  <si>
    <t>RODAMIENTO 7222</t>
  </si>
  <si>
    <t>0351</t>
  </si>
  <si>
    <t>RODAMIENTO 7322</t>
  </si>
  <si>
    <t>INVENTARIO DE SUMINISTROS DE OFICINA</t>
  </si>
  <si>
    <t>0005</t>
  </si>
  <si>
    <t>PAPEL 8 1/2 X 11</t>
  </si>
  <si>
    <t>SMO</t>
  </si>
  <si>
    <t>0006</t>
  </si>
  <si>
    <t>FOLDER AZUL</t>
  </si>
  <si>
    <t>0007</t>
  </si>
  <si>
    <t>BOLIGRAFO AZUL</t>
  </si>
  <si>
    <t>0008</t>
  </si>
  <si>
    <t>CARPETA</t>
  </si>
  <si>
    <t>0009</t>
  </si>
  <si>
    <t>LIBRO RECORD GRANDE</t>
  </si>
  <si>
    <t>0010</t>
  </si>
  <si>
    <t>FELPA AZUL</t>
  </si>
  <si>
    <t>0011</t>
  </si>
  <si>
    <t>CARPETA MADERA</t>
  </si>
  <si>
    <t>0012</t>
  </si>
  <si>
    <t>SEPARADOR DE HOJAS</t>
  </si>
  <si>
    <t>0013</t>
  </si>
  <si>
    <t>CERA PARA CONTAR</t>
  </si>
  <si>
    <t>0014</t>
  </si>
  <si>
    <t>GANCHO MACHO Y HEMBRA DE 250-500</t>
  </si>
  <si>
    <t>0015</t>
  </si>
  <si>
    <t>TINTA 544 COLOR NEGRO IMPRE EPSON</t>
  </si>
  <si>
    <t>0016</t>
  </si>
  <si>
    <t>TINTA 544 COLOR AZUL IMPRE EPSON</t>
  </si>
  <si>
    <t>0017</t>
  </si>
  <si>
    <t>TINTA 544 COLOR AMARILLO IMPRE EPSON</t>
  </si>
  <si>
    <t>0018</t>
  </si>
  <si>
    <t>TINTA 544 COLOR MAGENTA IMPRE EPSON</t>
  </si>
  <si>
    <t>0019</t>
  </si>
  <si>
    <t xml:space="preserve">LÁPIZ DE CARBÓN </t>
  </si>
  <si>
    <t>0020</t>
  </si>
  <si>
    <t>BANDEJA DE ESCRITORIO</t>
  </si>
  <si>
    <t>0021</t>
  </si>
  <si>
    <t>POST-TIN 3X3 DE COLORES CUADRADO</t>
  </si>
  <si>
    <t>0022</t>
  </si>
  <si>
    <t>POST-TIN DE COLORES DE ETIQUETAS ADHESIVAS</t>
  </si>
  <si>
    <t>0023</t>
  </si>
  <si>
    <t>TÓNER  IMPRESORA HP MPC2503H (VARIOS COLORES)</t>
  </si>
  <si>
    <t>0268</t>
  </si>
  <si>
    <t>LIBRO RECORD PEQUEÑO</t>
  </si>
  <si>
    <t>0269</t>
  </si>
  <si>
    <t>CINTA ADHESIVA</t>
  </si>
  <si>
    <t>0270</t>
  </si>
  <si>
    <t>PORTA CLIP</t>
  </si>
  <si>
    <t>0271</t>
  </si>
  <si>
    <t>BLINDER CLIPS MEDIANO</t>
  </si>
  <si>
    <t>0272</t>
  </si>
  <si>
    <t>BLINDER CLIPS GRANDE</t>
  </si>
  <si>
    <t>0273</t>
  </si>
  <si>
    <t>BLINDER CLIPS PEQUEÑO</t>
  </si>
  <si>
    <t>0274</t>
  </si>
  <si>
    <t>SACA PUNTAS ELECTRICO</t>
  </si>
  <si>
    <t>0275</t>
  </si>
  <si>
    <t>ARCHIVO DE ACORDEON PLASTICO</t>
  </si>
  <si>
    <t>0276</t>
  </si>
  <si>
    <t>LIBRETAS RAYADAS GRANDE</t>
  </si>
  <si>
    <t>0288</t>
  </si>
  <si>
    <t>TONER 206A (VARIOS COLORES)</t>
  </si>
  <si>
    <t>0289</t>
  </si>
  <si>
    <t>SOBRE DE CARTA</t>
  </si>
  <si>
    <t>0290</t>
  </si>
  <si>
    <t>SOBRE MANILA</t>
  </si>
  <si>
    <t>0291</t>
  </si>
  <si>
    <t>PORTA TARJETA</t>
  </si>
  <si>
    <t>0292</t>
  </si>
  <si>
    <t>CLIPS PEQUEÑO</t>
  </si>
  <si>
    <t>0369</t>
  </si>
  <si>
    <t>TONER CARTUCHO MPC 2503H</t>
  </si>
  <si>
    <t>0371</t>
  </si>
  <si>
    <t>TONER 58A</t>
  </si>
  <si>
    <t>0372</t>
  </si>
  <si>
    <t>TONER CF 258</t>
  </si>
  <si>
    <t>0373</t>
  </si>
  <si>
    <t>TONER CE 5054</t>
  </si>
  <si>
    <t>0374</t>
  </si>
  <si>
    <t>TONER CB435A</t>
  </si>
  <si>
    <t>0375</t>
  </si>
  <si>
    <t>TONER PRO 278</t>
  </si>
  <si>
    <t>0376</t>
  </si>
  <si>
    <t xml:space="preserve">DISPENSADOR DE CINTA </t>
  </si>
  <si>
    <t>0378</t>
  </si>
  <si>
    <t>TINTA PARA SELLO</t>
  </si>
  <si>
    <t>0379</t>
  </si>
  <si>
    <t>TIJERA</t>
  </si>
  <si>
    <t>0380</t>
  </si>
  <si>
    <t>MARCADOR</t>
  </si>
  <si>
    <t>0381</t>
  </si>
  <si>
    <t>REGLA PLASTICA</t>
  </si>
  <si>
    <t>0382</t>
  </si>
  <si>
    <t>PERFORADORA DE 2 HOYO</t>
  </si>
  <si>
    <t>0383</t>
  </si>
  <si>
    <t>PERFORADORA DE 3 HOYO</t>
  </si>
  <si>
    <t>0384</t>
  </si>
  <si>
    <t>GRAPADORA ESTÁNDAR</t>
  </si>
  <si>
    <t>0385</t>
  </si>
  <si>
    <t xml:space="preserve">BORRADORES </t>
  </si>
  <si>
    <t>0386</t>
  </si>
  <si>
    <t>PORTA LAPIZ</t>
  </si>
  <si>
    <t>0387</t>
  </si>
  <si>
    <t>CORRECTOR LIQUIDO</t>
  </si>
  <si>
    <t>0388</t>
  </si>
  <si>
    <t>CARPETA PEQUEÑA</t>
  </si>
  <si>
    <t>0390</t>
  </si>
  <si>
    <t>GRAPA ESTÁNDAR</t>
  </si>
  <si>
    <t>0398</t>
  </si>
  <si>
    <t>PAPEL DE HILO 8 1/2 X 11</t>
  </si>
  <si>
    <t>0399</t>
  </si>
  <si>
    <t>PAPEL 8 1/2 X 14</t>
  </si>
  <si>
    <t>0400</t>
  </si>
  <si>
    <t>PAPEL 8 1/2 X 17</t>
  </si>
  <si>
    <t>INVENTARIO DE SUMINISTROS DE COCINA Y LIMPIEZA</t>
  </si>
  <si>
    <t>Departamento</t>
  </si>
  <si>
    <t>007</t>
  </si>
  <si>
    <t>CAJA TE VERDE, TILO, MANZANILLA, NEGRO INSTANTANEO</t>
  </si>
  <si>
    <t>MANTENIMIENTO</t>
  </si>
  <si>
    <t>SMC</t>
  </si>
  <si>
    <t>003</t>
  </si>
  <si>
    <t>ATOMIZADOR DISPENDOR PLASTICO</t>
  </si>
  <si>
    <t>SML</t>
  </si>
  <si>
    <t>009</t>
  </si>
  <si>
    <t>CREMA PARA CAFÉ 2 LBS</t>
  </si>
  <si>
    <t>042</t>
  </si>
  <si>
    <t>TOALLAS DE MICROFIBRA 15-3/4 X 15-3/4</t>
  </si>
  <si>
    <t xml:space="preserve">ALMACÈN </t>
  </si>
  <si>
    <t>030</t>
  </si>
  <si>
    <t>PALA PEQUEÑA PLASTICA PARA AZUCAR</t>
  </si>
  <si>
    <t>034</t>
  </si>
  <si>
    <t>PIEDRAS DE OLOR PARA BAÑOS</t>
  </si>
  <si>
    <t>033</t>
  </si>
  <si>
    <t xml:space="preserve">PARES DE GUANTES AMARILLOS </t>
  </si>
  <si>
    <t xml:space="preserve">ALMACÉN </t>
  </si>
  <si>
    <t>001</t>
  </si>
  <si>
    <t>AMBIENTADORES DE 227ML (VARIOS OLORES)</t>
  </si>
  <si>
    <t>025</t>
  </si>
  <si>
    <t>JABON LIQUIDO LAVA PLATOS (CAJA DE 4 GALONES)</t>
  </si>
  <si>
    <t>ALMACÉN</t>
  </si>
  <si>
    <t>036</t>
  </si>
  <si>
    <t>PLUMEROS DE PALO LARGO</t>
  </si>
  <si>
    <t>044</t>
  </si>
  <si>
    <t>VASOS PLASTICOS NO. 7</t>
  </si>
  <si>
    <t>006</t>
  </si>
  <si>
    <t>CAJA DE BLANQUEADOR LIQUIDO DE 4 GALONES</t>
  </si>
  <si>
    <t>043</t>
  </si>
  <si>
    <t>VASOS PLASTICOS NO. 4-5</t>
  </si>
  <si>
    <t>020</t>
  </si>
  <si>
    <t>FARDOS DE FUNDAS NEGRAS #30 PARA BASURA</t>
  </si>
  <si>
    <t>031</t>
  </si>
  <si>
    <t>PAQUETES DE FUNDAS DE 30 GALONES</t>
  </si>
  <si>
    <t>ALLMACÉN</t>
  </si>
  <si>
    <t>013</t>
  </si>
  <si>
    <t>DESINFECTANTE DE OLOR (CAJA DE 4 GALONES)</t>
  </si>
  <si>
    <t>016</t>
  </si>
  <si>
    <t>DISPENSADORES DE JABON LIQUIDO PARA BAÑOS</t>
  </si>
  <si>
    <t>027</t>
  </si>
  <si>
    <t>LIMPIA VIDRIOS (CAJA DE 4 GALONES)</t>
  </si>
  <si>
    <t>022</t>
  </si>
  <si>
    <t>FARDOS DE PAPEL TOALLA PARA DISPENSADOR</t>
  </si>
  <si>
    <t>024</t>
  </si>
  <si>
    <t>JABON DE CUABA LIQUIDO DE (CAJA DE 4 GALONES)</t>
  </si>
  <si>
    <t>023</t>
  </si>
  <si>
    <t>FARDOS DE SERVILLETAS</t>
  </si>
  <si>
    <t>032</t>
  </si>
  <si>
    <t>PAQUETES DE FUNDAS DE 60 GALONES</t>
  </si>
  <si>
    <t>002</t>
  </si>
  <si>
    <t>AMBIENTADORES DE 400ML (VARIOS OLORES)</t>
  </si>
  <si>
    <t>021</t>
  </si>
  <si>
    <t xml:space="preserve">FARDOS DE PAPEL DE BAÑO PARA DISPENSADOR </t>
  </si>
  <si>
    <t>019</t>
  </si>
  <si>
    <t>FARDO DE CAFÈ DE 20 UNIDADES DE 1 LIBRAS C/U</t>
  </si>
  <si>
    <t>2.3.9.9.04</t>
  </si>
  <si>
    <t>2.3.7.1.05</t>
  </si>
  <si>
    <t>2.3.7.2.06</t>
  </si>
  <si>
    <t>2.3.9.6.01</t>
  </si>
  <si>
    <t>2.3.9.8.02</t>
  </si>
  <si>
    <t>2.3.5.5.01</t>
  </si>
  <si>
    <t>2.3.9.9.05</t>
  </si>
  <si>
    <t>2.3.6.3.06</t>
  </si>
  <si>
    <t>2.3.7.2.99</t>
  </si>
  <si>
    <t>2.3.6.3.04</t>
  </si>
  <si>
    <t>2.3.9.8.01</t>
  </si>
  <si>
    <t>2.3.5.3.01</t>
  </si>
  <si>
    <t>CTA</t>
  </si>
  <si>
    <t>2.3.1.1.01</t>
  </si>
  <si>
    <t>2.3.9.1.01</t>
  </si>
  <si>
    <t>2.3.9.5.01</t>
  </si>
  <si>
    <t>2.3.3.2.01</t>
  </si>
  <si>
    <t xml:space="preserve">2.3.3.1.01 </t>
  </si>
  <si>
    <t xml:space="preserve">2.3.9.2.01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</si>
</sst>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44" fontId="4" fillId="0" borderId="0" xfId="4" applyFont="1" applyFill="1" applyAlignment="1" applyProtection="1">
      <alignment horizontal="center"/>
    </xf>
    <xf numFmtId="44" fontId="0" fillId="0" borderId="0" xfId="4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center"/>
    </xf>
    <xf numFmtId="43" fontId="0" fillId="0" borderId="0" xfId="1" applyFont="1" applyFill="1" applyAlignment="1" applyProtection="1"/>
    <xf numFmtId="44" fontId="0" fillId="0" borderId="0" xfId="0" applyNumberFormat="1" applyFont="1" applyFill="1" applyAlignment="1" applyProtection="1"/>
    <xf numFmtId="44" fontId="0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vertical="center" wrapText="1"/>
    </xf>
    <xf numFmtId="44" fontId="0" fillId="0" borderId="0" xfId="4" applyNumberFormat="1" applyFont="1" applyFill="1" applyAlignment="1" applyProtection="1">
      <alignment horizontal="center"/>
    </xf>
    <xf numFmtId="44" fontId="5" fillId="0" borderId="0" xfId="0" applyNumberFormat="1" applyFont="1" applyFill="1" applyAlignment="1" applyProtection="1">
      <alignment horizontal="center"/>
    </xf>
    <xf numFmtId="0" fontId="0" fillId="0" borderId="1" xfId="0" quotePrefix="1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44" fontId="0" fillId="0" borderId="1" xfId="4" applyFont="1" applyFill="1" applyBorder="1" applyAlignment="1" applyProtection="1">
      <alignment horizontal="center"/>
    </xf>
    <xf numFmtId="0" fontId="0" fillId="2" borderId="0" xfId="0" applyNumberFormat="1" applyFill="1" applyAlignment="1" applyProtection="1">
      <alignment horizont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/>
    <xf numFmtId="0" fontId="0" fillId="3" borderId="2" xfId="0" applyNumberFormat="1" applyFont="1" applyFill="1" applyBorder="1" applyAlignment="1"/>
    <xf numFmtId="0" fontId="0" fillId="3" borderId="1" xfId="0" quotePrefix="1" applyNumberFormat="1" applyFont="1" applyFill="1" applyBorder="1" applyAlignment="1"/>
    <xf numFmtId="0" fontId="0" fillId="0" borderId="1" xfId="0" quotePrefix="1" applyNumberFormat="1" applyFont="1" applyBorder="1" applyAlignment="1"/>
    <xf numFmtId="0" fontId="0" fillId="0" borderId="2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</xf>
  </cellXfs>
  <cellStyles count="5">
    <cellStyle name="Millares" xfId="1" builtinId="3"/>
    <cellStyle name="Millares 2" xfId="3"/>
    <cellStyle name="Moneda" xfId="4" builtinId="4"/>
    <cellStyle name="Normal" xfId="0" builtinId="0"/>
    <cellStyle name="Normal 3" xfId="2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2734794</xdr:colOff>
      <xdr:row>0</xdr:row>
      <xdr:rowOff>89647</xdr:rowOff>
    </xdr:from>
    <xdr:to>
      <xdr:col>4</xdr:col>
      <xdr:colOff>571500</xdr:colOff>
      <xdr:row>5</xdr:row>
      <xdr:rowOff>180975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2569" y="89647"/>
          <a:ext cx="3599331" cy="104382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2491155</xdr:colOff>
      <xdr:row>0</xdr:row>
      <xdr:rowOff>0</xdr:rowOff>
    </xdr:from>
    <xdr:to>
      <xdr:col>5</xdr:col>
      <xdr:colOff>376605</xdr:colOff>
      <xdr:row>5</xdr:row>
      <xdr:rowOff>31750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155" y="0"/>
          <a:ext cx="3590925" cy="984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1704975</xdr:colOff>
      <xdr:row>0</xdr:row>
      <xdr:rowOff>0</xdr:rowOff>
    </xdr:from>
    <xdr:to>
      <xdr:col>4</xdr:col>
      <xdr:colOff>581025</xdr:colOff>
      <xdr:row>5</xdr:row>
      <xdr:rowOff>31750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0"/>
          <a:ext cx="3590925" cy="9842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Informe3" displayName="Informe3" ref="B10:I231" totalsRowCount="1" headerRowDxfId="60" headerRowBorderDxfId="59">
  <sortState ref="B11:I289">
    <sortCondition ref="G11:G289"/>
  </sortState>
  <tableColumns count="8">
    <tableColumn id="1" name="Codigo Producto" totalsRowDxfId="58"/>
    <tableColumn id="2" name="Descripción" dataDxfId="57" totalsRowDxfId="56"/>
    <tableColumn id="3" name="Dpartamento" totalsRowDxfId="55"/>
    <tableColumn id="4" name="Almacen" totalsRowDxfId="54"/>
    <tableColumn id="7" name="Cantidad" dataDxfId="53" totalsRowDxfId="52"/>
    <tableColumn id="12" name="Categoria" dataDxfId="51" totalsRowDxfId="50"/>
    <tableColumn id="13" name="Precio" dataDxfId="49" totalsRowDxfId="48" dataCellStyle="Moneda"/>
    <tableColumn id="11" name="Total" totalsRowFunction="sum" dataDxfId="47" totalsRowDxfId="46" dataCellStyle="Moneda">
      <calculatedColumnFormula>+Informe3[[#This Row],[Cantidad]]*Informe3[[#This Row],[Precio]]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Informe36" displayName="Informe36" ref="B10:I36" totalsRowCount="1" headerRowDxfId="38" headerRowBorderDxfId="37">
  <sortState ref="B11:I58">
    <sortCondition ref="I11:I58"/>
  </sortState>
  <tableColumns count="8">
    <tableColumn id="1" name="Codigo Producto" dataDxfId="36" totalsRowDxfId="35"/>
    <tableColumn id="2" name="Descripción" dataDxfId="34" totalsRowDxfId="33"/>
    <tableColumn id="3" name="Departamento" dataDxfId="32" totalsRowDxfId="31"/>
    <tableColumn id="4" name="Almacen" dataDxfId="30" totalsRowDxfId="29"/>
    <tableColumn id="7" name="Cantidad" dataDxfId="28" totalsRowDxfId="27"/>
    <tableColumn id="13" name="Categoria" dataDxfId="26" totalsRowDxfId="25"/>
    <tableColumn id="12" name="Precio" dataDxfId="24" totalsRowDxfId="23" dataCellStyle="Moneda"/>
    <tableColumn id="11" name="Total" totalsRowFunction="sum" dataDxfId="22" totalsRowDxfId="21" dataCellStyle="Moneda">
      <calculatedColumnFormula>+Informe36[[#This Row],[Cantidad]]*Informe36[[#This Row],[Precio]]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Informe34" displayName="Informe34" ref="B10:I66" totalsRowCount="1" headerRowDxfId="13" headerRowBorderDxfId="12">
  <sortState ref="B11:I289">
    <sortCondition ref="G11:G289"/>
  </sortState>
  <tableColumns count="8">
    <tableColumn id="1" name="Codigo Producto" totalsRowDxfId="11"/>
    <tableColumn id="2" name="Descripción" totalsRowDxfId="10"/>
    <tableColumn id="3" name="Dpartamento" totalsRowDxfId="9"/>
    <tableColumn id="4" name="Almacen" totalsRowDxfId="8"/>
    <tableColumn id="7" name="Cantidad" dataDxfId="7" totalsRowDxfId="6"/>
    <tableColumn id="12" name="Categoria" dataDxfId="5" totalsRowDxfId="4"/>
    <tableColumn id="13" name="Precio" dataDxfId="3" totalsRowDxfId="2" dataCellStyle="Moneda"/>
    <tableColumn id="11" name="Total" totalsRowFunction="sum" dataDxfId="1" totalsRowDxfId="0" dataCellStyle="Moneda">
      <calculatedColumnFormula>+Informe34[[#This Row],[Cantidad]]*Informe34[[#This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4"/>
  <sheetViews>
    <sheetView topLeftCell="A217" workbookViewId="0">
      <selection activeCell="A233" sqref="A233:XFD248"/>
    </sheetView>
  </sheetViews>
  <sheetFormatPr baseColWidth="10" defaultColWidth="9.140625" defaultRowHeight="15" x14ac:dyDescent="0.25"/>
  <cols>
    <col min="1" max="1" width="17.5703125" style="1" customWidth="1"/>
    <col min="2" max="2" width="14.85546875" style="1" customWidth="1"/>
    <col min="3" max="3" width="51.42578125" style="8" bestFit="1" customWidth="1"/>
    <col min="4" max="4" width="35" style="1" customWidth="1"/>
    <col min="5" max="5" width="12" style="1" customWidth="1"/>
    <col min="6" max="7" width="13.5703125" style="9" customWidth="1"/>
    <col min="8" max="8" width="14.85546875" style="9" bestFit="1" customWidth="1"/>
    <col min="9" max="9" width="14.140625" style="9" bestFit="1" customWidth="1"/>
    <col min="10" max="10" width="9.140625" style="1"/>
    <col min="11" max="11" width="13.140625" style="1" bestFit="1" customWidth="1"/>
    <col min="12" max="16384" width="9.140625" style="1"/>
  </cols>
  <sheetData>
    <row r="7" spans="1:9" x14ac:dyDescent="0.25">
      <c r="B7" s="28" t="s">
        <v>1</v>
      </c>
      <c r="C7" s="28"/>
      <c r="D7" s="28"/>
      <c r="E7" s="28"/>
      <c r="F7" s="28"/>
      <c r="G7" s="28"/>
      <c r="H7" s="28"/>
      <c r="I7" s="28"/>
    </row>
    <row r="8" spans="1:9" x14ac:dyDescent="0.25">
      <c r="B8" s="28" t="s">
        <v>2</v>
      </c>
      <c r="C8" s="28"/>
      <c r="D8" s="28"/>
      <c r="E8" s="28"/>
      <c r="F8" s="28"/>
      <c r="G8" s="28"/>
      <c r="H8" s="28"/>
      <c r="I8" s="28"/>
    </row>
    <row r="10" spans="1:9" ht="30" x14ac:dyDescent="0.25">
      <c r="A10" s="22" t="s">
        <v>642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0</v>
      </c>
    </row>
    <row r="11" spans="1:9" x14ac:dyDescent="0.25">
      <c r="A11" s="24" t="s">
        <v>630</v>
      </c>
      <c r="B11" s="1" t="s">
        <v>12</v>
      </c>
      <c r="C11" s="8" t="s">
        <v>13</v>
      </c>
      <c r="D11" s="1" t="s">
        <v>14</v>
      </c>
      <c r="E11" s="1" t="s">
        <v>10</v>
      </c>
      <c r="F11" s="9">
        <v>20</v>
      </c>
      <c r="G11" s="9" t="s">
        <v>11</v>
      </c>
      <c r="H11" s="7">
        <v>472</v>
      </c>
      <c r="I11" s="7">
        <f>+Informe3[[#This Row],[Cantidad]]*Informe3[[#This Row],[Precio]]</f>
        <v>9440</v>
      </c>
    </row>
    <row r="12" spans="1:9" x14ac:dyDescent="0.25">
      <c r="A12" s="23" t="s">
        <v>630</v>
      </c>
      <c r="B12" s="1" t="s">
        <v>15</v>
      </c>
      <c r="C12" s="8" t="s">
        <v>16</v>
      </c>
      <c r="D12" s="1" t="s">
        <v>14</v>
      </c>
      <c r="E12" s="1" t="s">
        <v>10</v>
      </c>
      <c r="F12" s="9">
        <v>19</v>
      </c>
      <c r="G12" s="9" t="s">
        <v>11</v>
      </c>
      <c r="H12" s="7">
        <v>708</v>
      </c>
      <c r="I12" s="7">
        <f>+Informe3[[#This Row],[Cantidad]]*Informe3[[#This Row],[Precio]]</f>
        <v>13452</v>
      </c>
    </row>
    <row r="13" spans="1:9" x14ac:dyDescent="0.25">
      <c r="A13" s="23" t="s">
        <v>630</v>
      </c>
      <c r="B13" s="1" t="s">
        <v>17</v>
      </c>
      <c r="C13" s="8" t="s">
        <v>18</v>
      </c>
      <c r="D13" s="1" t="s">
        <v>19</v>
      </c>
      <c r="E13" s="1" t="s">
        <v>10</v>
      </c>
      <c r="F13" s="9">
        <v>4</v>
      </c>
      <c r="G13" s="9" t="s">
        <v>11</v>
      </c>
      <c r="H13" s="7">
        <v>624.37339999999995</v>
      </c>
      <c r="I13" s="7">
        <f>+Informe3[[#This Row],[Cantidad]]*Informe3[[#This Row],[Precio]]</f>
        <v>2497.4935999999998</v>
      </c>
    </row>
    <row r="14" spans="1:9" x14ac:dyDescent="0.25">
      <c r="A14" s="23" t="s">
        <v>631</v>
      </c>
      <c r="B14" s="1" t="s">
        <v>20</v>
      </c>
      <c r="C14" s="8" t="s">
        <v>21</v>
      </c>
      <c r="D14" s="1" t="s">
        <v>14</v>
      </c>
      <c r="E14" s="1" t="s">
        <v>10</v>
      </c>
      <c r="F14" s="9">
        <v>6</v>
      </c>
      <c r="G14" s="9" t="s">
        <v>11</v>
      </c>
      <c r="H14" s="7">
        <v>737.5</v>
      </c>
      <c r="I14" s="7">
        <f>+Informe3[[#This Row],[Cantidad]]*Informe3[[#This Row],[Precio]]</f>
        <v>4425</v>
      </c>
    </row>
    <row r="15" spans="1:9" x14ac:dyDescent="0.25">
      <c r="A15" s="24" t="s">
        <v>632</v>
      </c>
      <c r="B15" s="1" t="s">
        <v>22</v>
      </c>
      <c r="C15" s="8" t="s">
        <v>23</v>
      </c>
      <c r="D15" s="1" t="s">
        <v>14</v>
      </c>
      <c r="E15" s="1" t="s">
        <v>10</v>
      </c>
      <c r="F15" s="9">
        <v>5</v>
      </c>
      <c r="G15" s="9" t="s">
        <v>11</v>
      </c>
      <c r="H15" s="7">
        <v>3540</v>
      </c>
      <c r="I15" s="7">
        <f>+Informe3[[#This Row],[Cantidad]]*Informe3[[#This Row],[Precio]]</f>
        <v>17700</v>
      </c>
    </row>
    <row r="16" spans="1:9" x14ac:dyDescent="0.25">
      <c r="A16" s="23" t="s">
        <v>634</v>
      </c>
      <c r="B16" s="1" t="s">
        <v>24</v>
      </c>
      <c r="C16" s="8" t="s">
        <v>25</v>
      </c>
      <c r="D16" s="1" t="s">
        <v>26</v>
      </c>
      <c r="E16" s="1" t="s">
        <v>10</v>
      </c>
      <c r="F16" s="9">
        <v>4</v>
      </c>
      <c r="G16" s="9" t="s">
        <v>11</v>
      </c>
      <c r="H16" s="7">
        <v>763.45999999999992</v>
      </c>
      <c r="I16" s="7">
        <f>+Informe3[[#This Row],[Cantidad]]*Informe3[[#This Row],[Precio]]</f>
        <v>3053.8399999999997</v>
      </c>
    </row>
    <row r="17" spans="1:9" x14ac:dyDescent="0.25">
      <c r="A17" s="24" t="s">
        <v>638</v>
      </c>
      <c r="B17" s="1" t="s">
        <v>27</v>
      </c>
      <c r="C17" s="8" t="s">
        <v>28</v>
      </c>
      <c r="D17" s="1" t="s">
        <v>14</v>
      </c>
      <c r="E17" s="1" t="s">
        <v>10</v>
      </c>
      <c r="F17" s="9">
        <v>3</v>
      </c>
      <c r="G17" s="9" t="s">
        <v>11</v>
      </c>
      <c r="H17" s="7">
        <v>330.4</v>
      </c>
      <c r="I17" s="7">
        <f>+Informe3[[#This Row],[Cantidad]]*Informe3[[#This Row],[Precio]]</f>
        <v>991.19999999999993</v>
      </c>
    </row>
    <row r="18" spans="1:9" x14ac:dyDescent="0.25">
      <c r="A18" s="23" t="s">
        <v>633</v>
      </c>
      <c r="B18" s="1" t="s">
        <v>29</v>
      </c>
      <c r="C18" s="8" t="s">
        <v>30</v>
      </c>
      <c r="D18" s="1" t="s">
        <v>14</v>
      </c>
      <c r="E18" s="1" t="s">
        <v>10</v>
      </c>
      <c r="F18" s="9">
        <v>19</v>
      </c>
      <c r="G18" s="9" t="s">
        <v>11</v>
      </c>
      <c r="H18" s="7">
        <v>118</v>
      </c>
      <c r="I18" s="7">
        <f>+Informe3[[#This Row],[Cantidad]]*Informe3[[#This Row],[Precio]]</f>
        <v>2242</v>
      </c>
    </row>
    <row r="19" spans="1:9" x14ac:dyDescent="0.25">
      <c r="A19" s="24" t="s">
        <v>633</v>
      </c>
      <c r="B19" s="1" t="s">
        <v>31</v>
      </c>
      <c r="C19" s="8" t="s">
        <v>32</v>
      </c>
      <c r="D19" s="1" t="s">
        <v>33</v>
      </c>
      <c r="E19" s="1" t="s">
        <v>10</v>
      </c>
      <c r="F19" s="9">
        <v>1</v>
      </c>
      <c r="G19" s="9" t="s">
        <v>34</v>
      </c>
      <c r="H19" s="7">
        <v>11682</v>
      </c>
      <c r="I19" s="7">
        <f>+Informe3[[#This Row],[Cantidad]]*Informe3[[#This Row],[Precio]]</f>
        <v>11682</v>
      </c>
    </row>
    <row r="20" spans="1:9" x14ac:dyDescent="0.25">
      <c r="A20" s="23" t="s">
        <v>633</v>
      </c>
      <c r="B20" s="1" t="s">
        <v>35</v>
      </c>
      <c r="C20" s="8" t="s">
        <v>36</v>
      </c>
      <c r="D20" s="1" t="s">
        <v>33</v>
      </c>
      <c r="E20" s="1" t="s">
        <v>10</v>
      </c>
      <c r="F20" s="9">
        <v>75</v>
      </c>
      <c r="G20" s="9" t="s">
        <v>34</v>
      </c>
      <c r="H20" s="7">
        <v>159.29999999999998</v>
      </c>
      <c r="I20" s="7">
        <f>+Informe3[[#This Row],[Cantidad]]*Informe3[[#This Row],[Precio]]</f>
        <v>11947.499999999998</v>
      </c>
    </row>
    <row r="21" spans="1:9" x14ac:dyDescent="0.25">
      <c r="A21" s="24" t="s">
        <v>633</v>
      </c>
      <c r="B21" s="1" t="s">
        <v>37</v>
      </c>
      <c r="C21" s="8" t="s">
        <v>38</v>
      </c>
      <c r="D21" s="1" t="s">
        <v>33</v>
      </c>
      <c r="E21" s="1" t="s">
        <v>10</v>
      </c>
      <c r="F21" s="9">
        <v>1</v>
      </c>
      <c r="G21" s="9" t="s">
        <v>34</v>
      </c>
      <c r="H21" s="7">
        <v>1700.0024000000001</v>
      </c>
      <c r="I21" s="7">
        <f>+Informe3[[#This Row],[Cantidad]]*Informe3[[#This Row],[Precio]]</f>
        <v>1700.0024000000001</v>
      </c>
    </row>
    <row r="22" spans="1:9" x14ac:dyDescent="0.25">
      <c r="A22" s="23" t="s">
        <v>634</v>
      </c>
      <c r="B22" s="1" t="s">
        <v>39</v>
      </c>
      <c r="C22" s="8" t="s">
        <v>40</v>
      </c>
      <c r="D22" s="1" t="s">
        <v>33</v>
      </c>
      <c r="E22" s="1" t="s">
        <v>10</v>
      </c>
      <c r="F22" s="9">
        <v>8</v>
      </c>
      <c r="G22" s="9" t="s">
        <v>34</v>
      </c>
      <c r="H22" s="7">
        <v>218.005</v>
      </c>
      <c r="I22" s="7">
        <f>+Informe3[[#This Row],[Cantidad]]*Informe3[[#This Row],[Precio]]</f>
        <v>1744.04</v>
      </c>
    </row>
    <row r="23" spans="1:9" x14ac:dyDescent="0.25">
      <c r="A23" s="24" t="s">
        <v>634</v>
      </c>
      <c r="B23" s="1" t="s">
        <v>41</v>
      </c>
      <c r="C23" s="8" t="s">
        <v>42</v>
      </c>
      <c r="D23" s="1" t="s">
        <v>33</v>
      </c>
      <c r="E23" s="1" t="s">
        <v>10</v>
      </c>
      <c r="F23" s="9">
        <v>1</v>
      </c>
      <c r="G23" s="9" t="s">
        <v>34</v>
      </c>
      <c r="H23" s="7">
        <v>3299.9998000000001</v>
      </c>
      <c r="I23" s="7">
        <f>+Informe3[[#This Row],[Cantidad]]*Informe3[[#This Row],[Precio]]</f>
        <v>3299.9998000000001</v>
      </c>
    </row>
    <row r="24" spans="1:9" x14ac:dyDescent="0.25">
      <c r="A24" s="23" t="s">
        <v>633</v>
      </c>
      <c r="B24" s="1" t="s">
        <v>43</v>
      </c>
      <c r="C24" s="8" t="s">
        <v>44</v>
      </c>
      <c r="D24" s="1" t="s">
        <v>33</v>
      </c>
      <c r="E24" s="1" t="s">
        <v>10</v>
      </c>
      <c r="F24" s="9">
        <v>1770</v>
      </c>
      <c r="G24" s="9" t="s">
        <v>34</v>
      </c>
      <c r="H24" s="7">
        <v>100</v>
      </c>
      <c r="I24" s="7">
        <f>+Informe3[[#This Row],[Cantidad]]*Informe3[[#This Row],[Precio]]</f>
        <v>177000</v>
      </c>
    </row>
    <row r="25" spans="1:9" x14ac:dyDescent="0.25">
      <c r="A25" s="24" t="s">
        <v>634</v>
      </c>
      <c r="B25" s="1" t="s">
        <v>45</v>
      </c>
      <c r="C25" s="8" t="s">
        <v>46</v>
      </c>
      <c r="D25" s="1" t="s">
        <v>33</v>
      </c>
      <c r="E25" s="1" t="s">
        <v>10</v>
      </c>
      <c r="F25" s="9">
        <v>1</v>
      </c>
      <c r="G25" s="9" t="s">
        <v>34</v>
      </c>
      <c r="H25" s="7">
        <v>5480.0025999999998</v>
      </c>
      <c r="I25" s="7">
        <f>+Informe3[[#This Row],[Cantidad]]*Informe3[[#This Row],[Precio]]</f>
        <v>5480.0025999999998</v>
      </c>
    </row>
    <row r="26" spans="1:9" x14ac:dyDescent="0.25">
      <c r="A26" s="23" t="s">
        <v>633</v>
      </c>
      <c r="B26" s="1" t="s">
        <v>47</v>
      </c>
      <c r="C26" s="8" t="s">
        <v>48</v>
      </c>
      <c r="D26" s="1" t="s">
        <v>33</v>
      </c>
      <c r="E26" s="1" t="s">
        <v>10</v>
      </c>
      <c r="F26" s="9">
        <v>14</v>
      </c>
      <c r="G26" s="9" t="s">
        <v>34</v>
      </c>
      <c r="H26" s="7">
        <v>177</v>
      </c>
      <c r="I26" s="7">
        <f>+Informe3[[#This Row],[Cantidad]]*Informe3[[#This Row],[Precio]]</f>
        <v>2478</v>
      </c>
    </row>
    <row r="27" spans="1:9" x14ac:dyDescent="0.25">
      <c r="A27" s="24" t="s">
        <v>633</v>
      </c>
      <c r="B27" s="1" t="s">
        <v>49</v>
      </c>
      <c r="C27" s="8" t="s">
        <v>50</v>
      </c>
      <c r="D27" s="1" t="s">
        <v>33</v>
      </c>
      <c r="E27" s="1" t="s">
        <v>10</v>
      </c>
      <c r="F27" s="9">
        <v>1</v>
      </c>
      <c r="G27" s="9" t="s">
        <v>34</v>
      </c>
      <c r="H27" s="7">
        <v>141.6</v>
      </c>
      <c r="I27" s="7">
        <f>+Informe3[[#This Row],[Cantidad]]*Informe3[[#This Row],[Precio]]</f>
        <v>141.6</v>
      </c>
    </row>
    <row r="28" spans="1:9" x14ac:dyDescent="0.25">
      <c r="A28" s="23" t="s">
        <v>636</v>
      </c>
      <c r="B28" s="1" t="s">
        <v>51</v>
      </c>
      <c r="C28" s="8" t="s">
        <v>52</v>
      </c>
      <c r="D28" s="1" t="s">
        <v>33</v>
      </c>
      <c r="E28" s="1" t="s">
        <v>10</v>
      </c>
      <c r="F28" s="9">
        <v>5</v>
      </c>
      <c r="G28" s="9" t="s">
        <v>34</v>
      </c>
      <c r="H28" s="7">
        <v>430.00380000000001</v>
      </c>
      <c r="I28" s="7">
        <f>+Informe3[[#This Row],[Cantidad]]*Informe3[[#This Row],[Precio]]</f>
        <v>2150.0190000000002</v>
      </c>
    </row>
    <row r="29" spans="1:9" x14ac:dyDescent="0.25">
      <c r="A29" s="24" t="s">
        <v>634</v>
      </c>
      <c r="B29" s="1" t="s">
        <v>53</v>
      </c>
      <c r="C29" s="8" t="s">
        <v>54</v>
      </c>
      <c r="D29" s="1" t="s">
        <v>33</v>
      </c>
      <c r="E29" s="1" t="s">
        <v>10</v>
      </c>
      <c r="F29" s="9">
        <v>1</v>
      </c>
      <c r="G29" s="9" t="s">
        <v>34</v>
      </c>
      <c r="H29" s="7">
        <v>503.85999999999996</v>
      </c>
      <c r="I29" s="7">
        <f>+Informe3[[#This Row],[Cantidad]]*Informe3[[#This Row],[Precio]]</f>
        <v>503.85999999999996</v>
      </c>
    </row>
    <row r="30" spans="1:9" x14ac:dyDescent="0.25">
      <c r="A30" s="23" t="s">
        <v>633</v>
      </c>
      <c r="B30" s="1" t="s">
        <v>55</v>
      </c>
      <c r="C30" s="8" t="s">
        <v>56</v>
      </c>
      <c r="D30" s="1" t="s">
        <v>33</v>
      </c>
      <c r="E30" s="1" t="s">
        <v>10</v>
      </c>
      <c r="F30" s="9">
        <v>2</v>
      </c>
      <c r="G30" s="9" t="s">
        <v>34</v>
      </c>
      <c r="H30" s="7">
        <v>1416</v>
      </c>
      <c r="I30" s="7">
        <f>+Informe3[[#This Row],[Cantidad]]*Informe3[[#This Row],[Precio]]</f>
        <v>2832</v>
      </c>
    </row>
    <row r="31" spans="1:9" x14ac:dyDescent="0.25">
      <c r="A31" s="24" t="s">
        <v>637</v>
      </c>
      <c r="B31" s="1" t="s">
        <v>57</v>
      </c>
      <c r="C31" s="8" t="s">
        <v>58</v>
      </c>
      <c r="D31" s="1" t="s">
        <v>33</v>
      </c>
      <c r="E31" s="1" t="s">
        <v>10</v>
      </c>
      <c r="F31" s="9">
        <v>250</v>
      </c>
      <c r="G31" s="9" t="s">
        <v>34</v>
      </c>
      <c r="H31" s="7">
        <v>4.5430000000000001</v>
      </c>
      <c r="I31" s="7">
        <f>+Informe3[[#This Row],[Cantidad]]*Informe3[[#This Row],[Precio]]</f>
        <v>1135.75</v>
      </c>
    </row>
    <row r="32" spans="1:9" x14ac:dyDescent="0.25">
      <c r="A32" s="27" t="s">
        <v>633</v>
      </c>
      <c r="B32" s="1" t="s">
        <v>59</v>
      </c>
      <c r="C32" s="3" t="s">
        <v>60</v>
      </c>
      <c r="D32" s="1" t="s">
        <v>33</v>
      </c>
      <c r="E32" s="1" t="s">
        <v>10</v>
      </c>
      <c r="F32" s="5">
        <v>8</v>
      </c>
      <c r="G32" s="5" t="s">
        <v>34</v>
      </c>
      <c r="H32" s="6">
        <v>1700</v>
      </c>
      <c r="I32" s="7">
        <f>+Informe3[[#This Row],[Cantidad]]*Informe3[[#This Row],[Precio]]</f>
        <v>13600</v>
      </c>
    </row>
    <row r="33" spans="1:9" x14ac:dyDescent="0.25">
      <c r="A33" s="24" t="s">
        <v>633</v>
      </c>
      <c r="B33" s="1" t="s">
        <v>61</v>
      </c>
      <c r="C33" s="8" t="s">
        <v>62</v>
      </c>
      <c r="D33" s="1" t="s">
        <v>33</v>
      </c>
      <c r="E33" s="1" t="s">
        <v>10</v>
      </c>
      <c r="F33" s="9">
        <v>4</v>
      </c>
      <c r="G33" s="9" t="s">
        <v>34</v>
      </c>
      <c r="H33" s="7">
        <v>55.459999999999994</v>
      </c>
      <c r="I33" s="7">
        <f>+Informe3[[#This Row],[Cantidad]]*Informe3[[#This Row],[Precio]]</f>
        <v>221.83999999999997</v>
      </c>
    </row>
    <row r="34" spans="1:9" x14ac:dyDescent="0.25">
      <c r="A34" s="23" t="s">
        <v>633</v>
      </c>
      <c r="B34" s="1" t="s">
        <v>63</v>
      </c>
      <c r="C34" s="8" t="s">
        <v>64</v>
      </c>
      <c r="D34" s="1" t="s">
        <v>33</v>
      </c>
      <c r="E34" s="1" t="s">
        <v>10</v>
      </c>
      <c r="F34" s="9">
        <v>6</v>
      </c>
      <c r="G34" s="9" t="s">
        <v>34</v>
      </c>
      <c r="H34" s="7">
        <v>767</v>
      </c>
      <c r="I34" s="7">
        <f>+Informe3[[#This Row],[Cantidad]]*Informe3[[#This Row],[Precio]]</f>
        <v>4602</v>
      </c>
    </row>
    <row r="35" spans="1:9" x14ac:dyDescent="0.25">
      <c r="A35" s="24" t="s">
        <v>633</v>
      </c>
      <c r="B35" s="1" t="s">
        <v>65</v>
      </c>
      <c r="C35" s="8" t="s">
        <v>66</v>
      </c>
      <c r="D35" s="1" t="s">
        <v>33</v>
      </c>
      <c r="E35" s="1" t="s">
        <v>10</v>
      </c>
      <c r="F35" s="9">
        <v>25</v>
      </c>
      <c r="G35" s="9" t="s">
        <v>34</v>
      </c>
      <c r="H35" s="7">
        <v>88.5</v>
      </c>
      <c r="I35" s="7">
        <f>+Informe3[[#This Row],[Cantidad]]*Informe3[[#This Row],[Precio]]</f>
        <v>2212.5</v>
      </c>
    </row>
    <row r="36" spans="1:9" x14ac:dyDescent="0.25">
      <c r="A36" s="23" t="s">
        <v>633</v>
      </c>
      <c r="B36" s="1" t="s">
        <v>67</v>
      </c>
      <c r="C36" s="8" t="s">
        <v>68</v>
      </c>
      <c r="D36" s="1" t="s">
        <v>33</v>
      </c>
      <c r="E36" s="1" t="s">
        <v>10</v>
      </c>
      <c r="F36" s="9">
        <v>25</v>
      </c>
      <c r="G36" s="9" t="s">
        <v>34</v>
      </c>
      <c r="H36" s="7">
        <v>40.119999999999997</v>
      </c>
      <c r="I36" s="7">
        <f>+Informe3[[#This Row],[Cantidad]]*Informe3[[#This Row],[Precio]]</f>
        <v>1002.9999999999999</v>
      </c>
    </row>
    <row r="37" spans="1:9" x14ac:dyDescent="0.25">
      <c r="A37" s="24" t="s">
        <v>633</v>
      </c>
      <c r="B37" s="1" t="s">
        <v>69</v>
      </c>
      <c r="C37" s="8" t="s">
        <v>70</v>
      </c>
      <c r="D37" s="1" t="s">
        <v>33</v>
      </c>
      <c r="E37" s="1" t="s">
        <v>10</v>
      </c>
      <c r="F37" s="9">
        <v>10</v>
      </c>
      <c r="G37" s="9" t="s">
        <v>34</v>
      </c>
      <c r="H37" s="7">
        <v>993.56</v>
      </c>
      <c r="I37" s="7">
        <f>+Informe3[[#This Row],[Cantidad]]*Informe3[[#This Row],[Precio]]</f>
        <v>9935.5999999999985</v>
      </c>
    </row>
    <row r="38" spans="1:9" x14ac:dyDescent="0.25">
      <c r="A38" s="23" t="s">
        <v>633</v>
      </c>
      <c r="B38" s="1" t="s">
        <v>71</v>
      </c>
      <c r="C38" s="8" t="s">
        <v>72</v>
      </c>
      <c r="D38" s="1" t="s">
        <v>33</v>
      </c>
      <c r="E38" s="1" t="s">
        <v>10</v>
      </c>
      <c r="F38" s="9">
        <v>2</v>
      </c>
      <c r="G38" s="9" t="s">
        <v>34</v>
      </c>
      <c r="H38" s="7">
        <v>990.02</v>
      </c>
      <c r="I38" s="7">
        <f>+Informe3[[#This Row],[Cantidad]]*Informe3[[#This Row],[Precio]]</f>
        <v>1980.04</v>
      </c>
    </row>
    <row r="39" spans="1:9" x14ac:dyDescent="0.25">
      <c r="A39" s="24" t="s">
        <v>633</v>
      </c>
      <c r="B39" s="1" t="s">
        <v>73</v>
      </c>
      <c r="C39" s="8" t="s">
        <v>74</v>
      </c>
      <c r="D39" s="1" t="s">
        <v>33</v>
      </c>
      <c r="E39" s="1" t="s">
        <v>10</v>
      </c>
      <c r="F39" s="9">
        <v>5</v>
      </c>
      <c r="G39" s="9" t="s">
        <v>34</v>
      </c>
      <c r="H39" s="7">
        <v>577.02</v>
      </c>
      <c r="I39" s="7">
        <f>+Informe3[[#This Row],[Cantidad]]*Informe3[[#This Row],[Precio]]</f>
        <v>2885.1</v>
      </c>
    </row>
    <row r="40" spans="1:9" x14ac:dyDescent="0.25">
      <c r="A40" s="23" t="s">
        <v>633</v>
      </c>
      <c r="B40" s="1" t="s">
        <v>75</v>
      </c>
      <c r="C40" s="8" t="s">
        <v>76</v>
      </c>
      <c r="D40" s="1" t="s">
        <v>33</v>
      </c>
      <c r="E40" s="1" t="s">
        <v>10</v>
      </c>
      <c r="F40" s="9">
        <v>10</v>
      </c>
      <c r="G40" s="9" t="s">
        <v>34</v>
      </c>
      <c r="H40" s="7">
        <v>99.945999999999998</v>
      </c>
      <c r="I40" s="7">
        <f>+Informe3[[#This Row],[Cantidad]]*Informe3[[#This Row],[Precio]]</f>
        <v>999.46</v>
      </c>
    </row>
    <row r="41" spans="1:9" x14ac:dyDescent="0.25">
      <c r="A41" s="24" t="s">
        <v>633</v>
      </c>
      <c r="B41" s="1" t="s">
        <v>77</v>
      </c>
      <c r="C41" s="8" t="s">
        <v>78</v>
      </c>
      <c r="D41" s="1" t="s">
        <v>33</v>
      </c>
      <c r="E41" s="1" t="s">
        <v>10</v>
      </c>
      <c r="F41" s="9">
        <v>5</v>
      </c>
      <c r="G41" s="9" t="s">
        <v>34</v>
      </c>
      <c r="H41" s="7">
        <v>177</v>
      </c>
      <c r="I41" s="7">
        <f>+Informe3[[#This Row],[Cantidad]]*Informe3[[#This Row],[Precio]]</f>
        <v>885</v>
      </c>
    </row>
    <row r="42" spans="1:9" x14ac:dyDescent="0.25">
      <c r="A42" s="23" t="s">
        <v>633</v>
      </c>
      <c r="B42" s="1" t="s">
        <v>79</v>
      </c>
      <c r="C42" s="8" t="s">
        <v>80</v>
      </c>
      <c r="D42" s="1" t="s">
        <v>33</v>
      </c>
      <c r="E42" s="1" t="s">
        <v>10</v>
      </c>
      <c r="F42" s="9">
        <v>9</v>
      </c>
      <c r="G42" s="9" t="s">
        <v>34</v>
      </c>
      <c r="H42" s="7">
        <v>265.5</v>
      </c>
      <c r="I42" s="7">
        <f>+Informe3[[#This Row],[Cantidad]]*Informe3[[#This Row],[Precio]]</f>
        <v>2389.5</v>
      </c>
    </row>
    <row r="43" spans="1:9" x14ac:dyDescent="0.25">
      <c r="A43" s="24" t="s">
        <v>633</v>
      </c>
      <c r="B43" s="1" t="s">
        <v>81</v>
      </c>
      <c r="C43" s="8" t="s">
        <v>82</v>
      </c>
      <c r="D43" s="1" t="s">
        <v>33</v>
      </c>
      <c r="E43" s="1" t="s">
        <v>10</v>
      </c>
      <c r="F43" s="9">
        <v>5</v>
      </c>
      <c r="G43" s="9" t="s">
        <v>34</v>
      </c>
      <c r="H43" s="7">
        <v>1180</v>
      </c>
      <c r="I43" s="7">
        <f>+Informe3[[#This Row],[Cantidad]]*Informe3[[#This Row],[Precio]]</f>
        <v>5900</v>
      </c>
    </row>
    <row r="44" spans="1:9" x14ac:dyDescent="0.25">
      <c r="A44" s="23" t="s">
        <v>633</v>
      </c>
      <c r="B44" s="1" t="s">
        <v>83</v>
      </c>
      <c r="C44" s="8" t="s">
        <v>84</v>
      </c>
      <c r="D44" s="1" t="s">
        <v>33</v>
      </c>
      <c r="E44" s="1" t="s">
        <v>10</v>
      </c>
      <c r="F44" s="9">
        <v>4</v>
      </c>
      <c r="G44" s="9" t="s">
        <v>34</v>
      </c>
      <c r="H44" s="7">
        <v>29000</v>
      </c>
      <c r="I44" s="7">
        <f>+Informe3[[#This Row],[Cantidad]]*Informe3[[#This Row],[Precio]]</f>
        <v>116000</v>
      </c>
    </row>
    <row r="45" spans="1:9" x14ac:dyDescent="0.25">
      <c r="A45" s="24" t="s">
        <v>633</v>
      </c>
      <c r="B45" s="1" t="s">
        <v>85</v>
      </c>
      <c r="C45" s="8" t="s">
        <v>86</v>
      </c>
      <c r="D45" s="1" t="s">
        <v>33</v>
      </c>
      <c r="E45" s="1" t="s">
        <v>10</v>
      </c>
      <c r="F45" s="9">
        <v>9</v>
      </c>
      <c r="G45" s="9" t="s">
        <v>34</v>
      </c>
      <c r="H45" s="7">
        <v>313.88</v>
      </c>
      <c r="I45" s="7">
        <f>+Informe3[[#This Row],[Cantidad]]*Informe3[[#This Row],[Precio]]</f>
        <v>2824.92</v>
      </c>
    </row>
    <row r="46" spans="1:9" x14ac:dyDescent="0.25">
      <c r="A46" s="23" t="s">
        <v>633</v>
      </c>
      <c r="B46" s="1" t="s">
        <v>87</v>
      </c>
      <c r="C46" s="8" t="s">
        <v>88</v>
      </c>
      <c r="D46" s="1" t="s">
        <v>33</v>
      </c>
      <c r="E46" s="1" t="s">
        <v>10</v>
      </c>
      <c r="F46" s="9">
        <v>2</v>
      </c>
      <c r="G46" s="9" t="s">
        <v>34</v>
      </c>
      <c r="H46" s="7">
        <v>14160</v>
      </c>
      <c r="I46" s="7">
        <f>+Informe3[[#This Row],[Cantidad]]*Informe3[[#This Row],[Precio]]</f>
        <v>28320</v>
      </c>
    </row>
    <row r="47" spans="1:9" x14ac:dyDescent="0.25">
      <c r="A47" s="24" t="s">
        <v>633</v>
      </c>
      <c r="B47" s="1" t="s">
        <v>89</v>
      </c>
      <c r="C47" s="8" t="s">
        <v>90</v>
      </c>
      <c r="D47" s="1" t="s">
        <v>33</v>
      </c>
      <c r="E47" s="1" t="s">
        <v>10</v>
      </c>
      <c r="F47" s="9">
        <v>4</v>
      </c>
      <c r="G47" s="9" t="s">
        <v>34</v>
      </c>
      <c r="H47" s="7">
        <v>2900.0034000000001</v>
      </c>
      <c r="I47" s="7">
        <f>+Informe3[[#This Row],[Cantidad]]*Informe3[[#This Row],[Precio]]</f>
        <v>11600.0136</v>
      </c>
    </row>
    <row r="48" spans="1:9" x14ac:dyDescent="0.25">
      <c r="A48" s="23" t="s">
        <v>633</v>
      </c>
      <c r="B48" s="1" t="s">
        <v>91</v>
      </c>
      <c r="C48" s="8" t="s">
        <v>92</v>
      </c>
      <c r="D48" s="1" t="s">
        <v>33</v>
      </c>
      <c r="E48" s="1" t="s">
        <v>10</v>
      </c>
      <c r="F48" s="9">
        <v>1</v>
      </c>
      <c r="G48" s="9" t="s">
        <v>34</v>
      </c>
      <c r="H48" s="7">
        <v>1180</v>
      </c>
      <c r="I48" s="7">
        <f>+Informe3[[#This Row],[Cantidad]]*Informe3[[#This Row],[Precio]]</f>
        <v>1180</v>
      </c>
    </row>
    <row r="49" spans="1:9" x14ac:dyDescent="0.25">
      <c r="A49" s="24" t="s">
        <v>633</v>
      </c>
      <c r="B49" s="1" t="s">
        <v>93</v>
      </c>
      <c r="C49" s="8" t="s">
        <v>94</v>
      </c>
      <c r="D49" s="1" t="s">
        <v>33</v>
      </c>
      <c r="E49" s="1" t="s">
        <v>10</v>
      </c>
      <c r="F49" s="9">
        <v>11</v>
      </c>
      <c r="G49" s="9" t="s">
        <v>34</v>
      </c>
      <c r="H49" s="7">
        <v>198.23999999999998</v>
      </c>
      <c r="I49" s="7">
        <f>+Informe3[[#This Row],[Cantidad]]*Informe3[[#This Row],[Precio]]</f>
        <v>2180.64</v>
      </c>
    </row>
    <row r="50" spans="1:9" x14ac:dyDescent="0.25">
      <c r="A50" s="23" t="s">
        <v>633</v>
      </c>
      <c r="B50" s="1" t="s">
        <v>95</v>
      </c>
      <c r="C50" s="8" t="s">
        <v>96</v>
      </c>
      <c r="D50" s="1" t="s">
        <v>33</v>
      </c>
      <c r="E50" s="1" t="s">
        <v>10</v>
      </c>
      <c r="F50" s="9">
        <v>14</v>
      </c>
      <c r="G50" s="9" t="s">
        <v>34</v>
      </c>
      <c r="H50" s="7">
        <v>62.54</v>
      </c>
      <c r="I50" s="7">
        <f>+Informe3[[#This Row],[Cantidad]]*Informe3[[#This Row],[Precio]]</f>
        <v>875.56</v>
      </c>
    </row>
    <row r="51" spans="1:9" x14ac:dyDescent="0.25">
      <c r="A51" s="24" t="s">
        <v>633</v>
      </c>
      <c r="B51" s="1" t="s">
        <v>97</v>
      </c>
      <c r="C51" s="8" t="s">
        <v>98</v>
      </c>
      <c r="D51" s="1" t="s">
        <v>33</v>
      </c>
      <c r="E51" s="1" t="s">
        <v>10</v>
      </c>
      <c r="F51" s="9">
        <v>10</v>
      </c>
      <c r="G51" s="9" t="s">
        <v>34</v>
      </c>
      <c r="H51" s="7">
        <v>149.85999999999999</v>
      </c>
      <c r="I51" s="7">
        <f>+Informe3[[#This Row],[Cantidad]]*Informe3[[#This Row],[Precio]]</f>
        <v>1498.6</v>
      </c>
    </row>
    <row r="52" spans="1:9" x14ac:dyDescent="0.25">
      <c r="A52" s="23" t="s">
        <v>633</v>
      </c>
      <c r="B52" s="1" t="s">
        <v>99</v>
      </c>
      <c r="C52" s="8" t="s">
        <v>100</v>
      </c>
      <c r="D52" s="1" t="s">
        <v>33</v>
      </c>
      <c r="E52" s="1" t="s">
        <v>10</v>
      </c>
      <c r="F52" s="9">
        <v>8</v>
      </c>
      <c r="G52" s="9" t="s">
        <v>34</v>
      </c>
      <c r="H52" s="7">
        <v>453.12</v>
      </c>
      <c r="I52" s="7">
        <f>+Informe3[[#This Row],[Cantidad]]*Informe3[[#This Row],[Precio]]</f>
        <v>3624.96</v>
      </c>
    </row>
    <row r="53" spans="1:9" x14ac:dyDescent="0.25">
      <c r="A53" s="24" t="s">
        <v>633</v>
      </c>
      <c r="B53" s="1" t="s">
        <v>101</v>
      </c>
      <c r="C53" s="8" t="s">
        <v>102</v>
      </c>
      <c r="D53" s="1" t="s">
        <v>33</v>
      </c>
      <c r="E53" s="1" t="s">
        <v>10</v>
      </c>
      <c r="F53" s="9">
        <v>6</v>
      </c>
      <c r="G53" s="9" t="s">
        <v>34</v>
      </c>
      <c r="H53" s="7">
        <v>1019.52</v>
      </c>
      <c r="I53" s="7">
        <f>+Informe3[[#This Row],[Cantidad]]*Informe3[[#This Row],[Precio]]</f>
        <v>6117.12</v>
      </c>
    </row>
    <row r="54" spans="1:9" x14ac:dyDescent="0.25">
      <c r="A54" s="23" t="s">
        <v>633</v>
      </c>
      <c r="B54" s="1" t="s">
        <v>103</v>
      </c>
      <c r="C54" s="8" t="s">
        <v>104</v>
      </c>
      <c r="D54" s="1" t="s">
        <v>33</v>
      </c>
      <c r="E54" s="1" t="s">
        <v>10</v>
      </c>
      <c r="F54" s="9">
        <v>6</v>
      </c>
      <c r="G54" s="9" t="s">
        <v>34</v>
      </c>
      <c r="H54" s="7">
        <v>369.34</v>
      </c>
      <c r="I54" s="7">
        <f>+Informe3[[#This Row],[Cantidad]]*Informe3[[#This Row],[Precio]]</f>
        <v>2216.04</v>
      </c>
    </row>
    <row r="55" spans="1:9" x14ac:dyDescent="0.25">
      <c r="A55" s="24" t="s">
        <v>633</v>
      </c>
      <c r="B55" s="1" t="s">
        <v>105</v>
      </c>
      <c r="C55" s="8" t="s">
        <v>106</v>
      </c>
      <c r="D55" s="1" t="s">
        <v>33</v>
      </c>
      <c r="E55" s="1" t="s">
        <v>10</v>
      </c>
      <c r="F55" s="9">
        <v>6</v>
      </c>
      <c r="G55" s="9" t="s">
        <v>34</v>
      </c>
      <c r="H55" s="7">
        <v>177</v>
      </c>
      <c r="I55" s="7">
        <f>+Informe3[[#This Row],[Cantidad]]*Informe3[[#This Row],[Precio]]</f>
        <v>1062</v>
      </c>
    </row>
    <row r="56" spans="1:9" x14ac:dyDescent="0.25">
      <c r="A56" s="23" t="s">
        <v>633</v>
      </c>
      <c r="B56" s="1" t="s">
        <v>107</v>
      </c>
      <c r="C56" s="8" t="s">
        <v>108</v>
      </c>
      <c r="D56" s="1" t="s">
        <v>33</v>
      </c>
      <c r="E56" s="1" t="s">
        <v>10</v>
      </c>
      <c r="F56" s="9">
        <v>6</v>
      </c>
      <c r="G56" s="9" t="s">
        <v>34</v>
      </c>
      <c r="H56" s="7">
        <v>177</v>
      </c>
      <c r="I56" s="7">
        <f>+Informe3[[#This Row],[Cantidad]]*Informe3[[#This Row],[Precio]]</f>
        <v>1062</v>
      </c>
    </row>
    <row r="57" spans="1:9" x14ac:dyDescent="0.25">
      <c r="A57" s="24" t="s">
        <v>633</v>
      </c>
      <c r="B57" s="1" t="s">
        <v>109</v>
      </c>
      <c r="C57" s="8" t="s">
        <v>110</v>
      </c>
      <c r="D57" s="1" t="s">
        <v>33</v>
      </c>
      <c r="E57" s="1" t="s">
        <v>10</v>
      </c>
      <c r="F57" s="9">
        <v>6</v>
      </c>
      <c r="G57" s="9" t="s">
        <v>34</v>
      </c>
      <c r="H57" s="7">
        <v>3800</v>
      </c>
      <c r="I57" s="7">
        <f>+Informe3[[#This Row],[Cantidad]]*Informe3[[#This Row],[Precio]]</f>
        <v>22800</v>
      </c>
    </row>
    <row r="58" spans="1:9" x14ac:dyDescent="0.25">
      <c r="A58" s="23" t="s">
        <v>633</v>
      </c>
      <c r="B58" s="1" t="s">
        <v>111</v>
      </c>
      <c r="C58" s="8" t="s">
        <v>112</v>
      </c>
      <c r="D58" s="1" t="s">
        <v>33</v>
      </c>
      <c r="E58" s="1" t="s">
        <v>10</v>
      </c>
      <c r="F58" s="9">
        <v>2</v>
      </c>
      <c r="G58" s="9" t="s">
        <v>34</v>
      </c>
      <c r="H58" s="7">
        <v>2360</v>
      </c>
      <c r="I58" s="7">
        <f>+Informe3[[#This Row],[Cantidad]]*Informe3[[#This Row],[Precio]]</f>
        <v>4720</v>
      </c>
    </row>
    <row r="59" spans="1:9" x14ac:dyDescent="0.25">
      <c r="A59" s="24" t="s">
        <v>633</v>
      </c>
      <c r="B59" s="1" t="s">
        <v>113</v>
      </c>
      <c r="C59" s="8" t="s">
        <v>114</v>
      </c>
      <c r="D59" s="1" t="s">
        <v>33</v>
      </c>
      <c r="E59" s="1" t="s">
        <v>10</v>
      </c>
      <c r="F59" s="9">
        <v>1</v>
      </c>
      <c r="G59" s="9" t="s">
        <v>34</v>
      </c>
      <c r="H59" s="7">
        <v>2124</v>
      </c>
      <c r="I59" s="7">
        <f>+Informe3[[#This Row],[Cantidad]]*Informe3[[#This Row],[Precio]]</f>
        <v>2124</v>
      </c>
    </row>
    <row r="60" spans="1:9" x14ac:dyDescent="0.25">
      <c r="A60" s="23" t="s">
        <v>633</v>
      </c>
      <c r="B60" s="1" t="s">
        <v>115</v>
      </c>
      <c r="C60" s="8" t="s">
        <v>116</v>
      </c>
      <c r="D60" s="1" t="s">
        <v>33</v>
      </c>
      <c r="E60" s="1" t="s">
        <v>10</v>
      </c>
      <c r="F60" s="9">
        <v>1</v>
      </c>
      <c r="G60" s="9" t="s">
        <v>34</v>
      </c>
      <c r="H60" s="7">
        <v>2419</v>
      </c>
      <c r="I60" s="7">
        <f>+Informe3[[#This Row],[Cantidad]]*Informe3[[#This Row],[Precio]]</f>
        <v>2419</v>
      </c>
    </row>
    <row r="61" spans="1:9" x14ac:dyDescent="0.25">
      <c r="A61" s="24" t="s">
        <v>633</v>
      </c>
      <c r="B61" s="1" t="s">
        <v>117</v>
      </c>
      <c r="C61" s="8" t="s">
        <v>118</v>
      </c>
      <c r="D61" s="1" t="s">
        <v>33</v>
      </c>
      <c r="E61" s="1" t="s">
        <v>10</v>
      </c>
      <c r="F61" s="9">
        <v>1</v>
      </c>
      <c r="G61" s="9" t="s">
        <v>34</v>
      </c>
      <c r="H61" s="7">
        <v>3304</v>
      </c>
      <c r="I61" s="7">
        <f>+Informe3[[#This Row],[Cantidad]]*Informe3[[#This Row],[Precio]]</f>
        <v>3304</v>
      </c>
    </row>
    <row r="62" spans="1:9" x14ac:dyDescent="0.25">
      <c r="A62" s="23" t="s">
        <v>633</v>
      </c>
      <c r="B62" s="1" t="s">
        <v>119</v>
      </c>
      <c r="C62" s="8" t="s">
        <v>112</v>
      </c>
      <c r="D62" s="1" t="s">
        <v>33</v>
      </c>
      <c r="E62" s="1" t="s">
        <v>10</v>
      </c>
      <c r="F62" s="9">
        <v>1</v>
      </c>
      <c r="G62" s="9" t="s">
        <v>34</v>
      </c>
      <c r="H62" s="7">
        <v>2360</v>
      </c>
      <c r="I62" s="7">
        <f>+Informe3[[#This Row],[Cantidad]]*Informe3[[#This Row],[Precio]]</f>
        <v>2360</v>
      </c>
    </row>
    <row r="63" spans="1:9" x14ac:dyDescent="0.25">
      <c r="A63" s="24" t="s">
        <v>633</v>
      </c>
      <c r="B63" s="1" t="s">
        <v>120</v>
      </c>
      <c r="C63" s="8" t="s">
        <v>121</v>
      </c>
      <c r="D63" s="1" t="s">
        <v>33</v>
      </c>
      <c r="E63" s="1" t="s">
        <v>10</v>
      </c>
      <c r="F63" s="9">
        <v>1</v>
      </c>
      <c r="G63" s="9" t="s">
        <v>34</v>
      </c>
      <c r="H63" s="7">
        <v>2950</v>
      </c>
      <c r="I63" s="7">
        <f>+Informe3[[#This Row],[Cantidad]]*Informe3[[#This Row],[Precio]]</f>
        <v>2950</v>
      </c>
    </row>
    <row r="64" spans="1:9" x14ac:dyDescent="0.25">
      <c r="A64" s="23" t="s">
        <v>633</v>
      </c>
      <c r="B64" s="1" t="s">
        <v>122</v>
      </c>
      <c r="C64" s="8" t="s">
        <v>123</v>
      </c>
      <c r="D64" s="1" t="s">
        <v>33</v>
      </c>
      <c r="E64" s="1" t="s">
        <v>10</v>
      </c>
      <c r="F64" s="9">
        <v>6</v>
      </c>
      <c r="G64" s="9" t="s">
        <v>34</v>
      </c>
      <c r="H64" s="7">
        <v>1770</v>
      </c>
      <c r="I64" s="7">
        <f>+Informe3[[#This Row],[Cantidad]]*Informe3[[#This Row],[Precio]]</f>
        <v>10620</v>
      </c>
    </row>
    <row r="65" spans="1:9" x14ac:dyDescent="0.25">
      <c r="A65" s="24" t="s">
        <v>633</v>
      </c>
      <c r="B65" s="1" t="s">
        <v>124</v>
      </c>
      <c r="C65" s="8" t="s">
        <v>125</v>
      </c>
      <c r="D65" s="1" t="s">
        <v>33</v>
      </c>
      <c r="E65" s="1" t="s">
        <v>10</v>
      </c>
      <c r="F65" s="9">
        <v>8</v>
      </c>
      <c r="G65" s="9" t="s">
        <v>34</v>
      </c>
      <c r="H65" s="7">
        <v>7080</v>
      </c>
      <c r="I65" s="7">
        <f>+Informe3[[#This Row],[Cantidad]]*Informe3[[#This Row],[Precio]]</f>
        <v>56640</v>
      </c>
    </row>
    <row r="66" spans="1:9" x14ac:dyDescent="0.25">
      <c r="A66" s="23" t="s">
        <v>634</v>
      </c>
      <c r="B66" s="1" t="s">
        <v>126</v>
      </c>
      <c r="C66" s="8" t="s">
        <v>127</v>
      </c>
      <c r="D66" s="1" t="s">
        <v>26</v>
      </c>
      <c r="E66" s="1" t="s">
        <v>10</v>
      </c>
      <c r="F66" s="9">
        <v>6</v>
      </c>
      <c r="G66" s="9" t="s">
        <v>128</v>
      </c>
      <c r="H66" s="7">
        <v>4484</v>
      </c>
      <c r="I66" s="7">
        <f>+Informe3[[#This Row],[Cantidad]]*Informe3[[#This Row],[Precio]]</f>
        <v>26904</v>
      </c>
    </row>
    <row r="67" spans="1:9" x14ac:dyDescent="0.25">
      <c r="A67" s="24" t="s">
        <v>634</v>
      </c>
      <c r="B67" s="1" t="s">
        <v>129</v>
      </c>
      <c r="C67" s="8" t="s">
        <v>130</v>
      </c>
      <c r="D67" s="1" t="s">
        <v>26</v>
      </c>
      <c r="E67" s="1" t="s">
        <v>10</v>
      </c>
      <c r="F67" s="9">
        <v>13</v>
      </c>
      <c r="G67" s="9" t="s">
        <v>128</v>
      </c>
      <c r="H67" s="7">
        <v>8024</v>
      </c>
      <c r="I67" s="7">
        <f>+Informe3[[#This Row],[Cantidad]]*Informe3[[#This Row],[Precio]]</f>
        <v>104312</v>
      </c>
    </row>
    <row r="68" spans="1:9" x14ac:dyDescent="0.25">
      <c r="A68" s="23" t="s">
        <v>634</v>
      </c>
      <c r="B68" s="1" t="s">
        <v>131</v>
      </c>
      <c r="C68" s="8" t="s">
        <v>132</v>
      </c>
      <c r="D68" s="1" t="s">
        <v>26</v>
      </c>
      <c r="E68" s="1" t="s">
        <v>10</v>
      </c>
      <c r="F68" s="9">
        <v>2</v>
      </c>
      <c r="G68" s="9" t="s">
        <v>128</v>
      </c>
      <c r="H68" s="7">
        <v>289.99679999999995</v>
      </c>
      <c r="I68" s="7">
        <f>+Informe3[[#This Row],[Cantidad]]*Informe3[[#This Row],[Precio]]</f>
        <v>579.9935999999999</v>
      </c>
    </row>
    <row r="69" spans="1:9" x14ac:dyDescent="0.25">
      <c r="A69" s="24" t="s">
        <v>634</v>
      </c>
      <c r="B69" s="1" t="s">
        <v>133</v>
      </c>
      <c r="C69" s="8" t="s">
        <v>134</v>
      </c>
      <c r="D69" s="1" t="s">
        <v>26</v>
      </c>
      <c r="E69" s="1" t="s">
        <v>10</v>
      </c>
      <c r="F69" s="9">
        <v>3</v>
      </c>
      <c r="G69" s="9" t="s">
        <v>128</v>
      </c>
      <c r="H69" s="7">
        <v>289.96139999999997</v>
      </c>
      <c r="I69" s="7">
        <f>+Informe3[[#This Row],[Cantidad]]*Informe3[[#This Row],[Precio]]</f>
        <v>869.88419999999996</v>
      </c>
    </row>
    <row r="70" spans="1:9" x14ac:dyDescent="0.25">
      <c r="A70" s="23" t="s">
        <v>636</v>
      </c>
      <c r="B70" s="1" t="s">
        <v>135</v>
      </c>
      <c r="C70" s="8" t="s">
        <v>136</v>
      </c>
      <c r="D70" s="1" t="s">
        <v>26</v>
      </c>
      <c r="E70" s="1" t="s">
        <v>10</v>
      </c>
      <c r="F70" s="9">
        <v>19</v>
      </c>
      <c r="G70" s="9" t="s">
        <v>128</v>
      </c>
      <c r="H70" s="7">
        <v>300.00319999999999</v>
      </c>
      <c r="I70" s="7">
        <f>+Informe3[[#This Row],[Cantidad]]*Informe3[[#This Row],[Precio]]</f>
        <v>5700.0608000000002</v>
      </c>
    </row>
    <row r="71" spans="1:9" x14ac:dyDescent="0.25">
      <c r="A71" s="24" t="s">
        <v>638</v>
      </c>
      <c r="B71" s="1" t="s">
        <v>137</v>
      </c>
      <c r="C71" s="8" t="s">
        <v>138</v>
      </c>
      <c r="D71" s="1" t="s">
        <v>26</v>
      </c>
      <c r="E71" s="1" t="s">
        <v>10</v>
      </c>
      <c r="F71" s="9">
        <v>7</v>
      </c>
      <c r="G71" s="9" t="s">
        <v>128</v>
      </c>
      <c r="H71" s="7">
        <v>2590</v>
      </c>
      <c r="I71" s="7">
        <f>+Informe3[[#This Row],[Cantidad]]*Informe3[[#This Row],[Precio]]</f>
        <v>18130</v>
      </c>
    </row>
    <row r="72" spans="1:9" x14ac:dyDescent="0.25">
      <c r="A72" s="23" t="s">
        <v>634</v>
      </c>
      <c r="B72" s="1" t="s">
        <v>139</v>
      </c>
      <c r="C72" s="8" t="s">
        <v>140</v>
      </c>
      <c r="D72" s="1" t="s">
        <v>26</v>
      </c>
      <c r="E72" s="1" t="s">
        <v>10</v>
      </c>
      <c r="F72" s="9">
        <f>36+42</f>
        <v>78</v>
      </c>
      <c r="G72" s="9" t="s">
        <v>128</v>
      </c>
      <c r="H72" s="7">
        <v>185.26</v>
      </c>
      <c r="I72" s="7">
        <f>+Informe3[[#This Row],[Cantidad]]*Informe3[[#This Row],[Precio]]</f>
        <v>14450.279999999999</v>
      </c>
    </row>
    <row r="73" spans="1:9" x14ac:dyDescent="0.25">
      <c r="A73" s="24" t="s">
        <v>634</v>
      </c>
      <c r="B73" s="1" t="s">
        <v>141</v>
      </c>
      <c r="C73" s="8" t="s">
        <v>142</v>
      </c>
      <c r="D73" s="1" t="s">
        <v>26</v>
      </c>
      <c r="E73" s="1" t="s">
        <v>10</v>
      </c>
      <c r="F73" s="9">
        <f>90+63</f>
        <v>153</v>
      </c>
      <c r="G73" s="9" t="s">
        <v>128</v>
      </c>
      <c r="H73" s="7">
        <v>30.68</v>
      </c>
      <c r="I73" s="7">
        <f>+Informe3[[#This Row],[Cantidad]]*Informe3[[#This Row],[Precio]]</f>
        <v>4694.04</v>
      </c>
    </row>
    <row r="74" spans="1:9" x14ac:dyDescent="0.25">
      <c r="A74" s="23" t="s">
        <v>634</v>
      </c>
      <c r="B74" s="1" t="s">
        <v>143</v>
      </c>
      <c r="C74" s="8" t="s">
        <v>144</v>
      </c>
      <c r="D74" s="1" t="s">
        <v>26</v>
      </c>
      <c r="E74" s="1" t="s">
        <v>10</v>
      </c>
      <c r="F74" s="9">
        <f>11+4</f>
        <v>15</v>
      </c>
      <c r="G74" s="9" t="s">
        <v>128</v>
      </c>
      <c r="H74" s="7">
        <v>2891</v>
      </c>
      <c r="I74" s="7">
        <f>+Informe3[[#This Row],[Cantidad]]*Informe3[[#This Row],[Precio]]</f>
        <v>43365</v>
      </c>
    </row>
    <row r="75" spans="1:9" x14ac:dyDescent="0.25">
      <c r="A75" s="24" t="s">
        <v>634</v>
      </c>
      <c r="B75" s="1" t="s">
        <v>145</v>
      </c>
      <c r="C75" s="8" t="s">
        <v>146</v>
      </c>
      <c r="D75" s="1" t="s">
        <v>26</v>
      </c>
      <c r="E75" s="1" t="s">
        <v>10</v>
      </c>
      <c r="F75" s="9">
        <v>2</v>
      </c>
      <c r="G75" s="9" t="s">
        <v>128</v>
      </c>
      <c r="H75" s="7">
        <v>10767.5</v>
      </c>
      <c r="I75" s="7">
        <f>+Informe3[[#This Row],[Cantidad]]*Informe3[[#This Row],[Precio]]</f>
        <v>21535</v>
      </c>
    </row>
    <row r="76" spans="1:9" x14ac:dyDescent="0.25">
      <c r="A76" s="23" t="s">
        <v>634</v>
      </c>
      <c r="B76" s="1" t="s">
        <v>147</v>
      </c>
      <c r="C76" s="8" t="s">
        <v>148</v>
      </c>
      <c r="D76" s="1" t="s">
        <v>26</v>
      </c>
      <c r="E76" s="1" t="s">
        <v>10</v>
      </c>
      <c r="F76" s="9">
        <v>17</v>
      </c>
      <c r="G76" s="9" t="s">
        <v>128</v>
      </c>
      <c r="H76" s="7">
        <v>1510.3999999999999</v>
      </c>
      <c r="I76" s="7">
        <f>+Informe3[[#This Row],[Cantidad]]*Informe3[[#This Row],[Precio]]</f>
        <v>25676.799999999999</v>
      </c>
    </row>
    <row r="77" spans="1:9" x14ac:dyDescent="0.25">
      <c r="A77" s="24" t="s">
        <v>634</v>
      </c>
      <c r="B77" s="1" t="s">
        <v>149</v>
      </c>
      <c r="C77" s="8" t="s">
        <v>150</v>
      </c>
      <c r="D77" s="1" t="s">
        <v>26</v>
      </c>
      <c r="E77" s="1" t="s">
        <v>10</v>
      </c>
      <c r="F77" s="9">
        <v>7</v>
      </c>
      <c r="G77" s="9" t="s">
        <v>128</v>
      </c>
      <c r="H77" s="7">
        <v>655.71420000000001</v>
      </c>
      <c r="I77" s="7">
        <f>+Informe3[[#This Row],[Cantidad]]*Informe3[[#This Row],[Precio]]</f>
        <v>4589.9993999999997</v>
      </c>
    </row>
    <row r="78" spans="1:9" x14ac:dyDescent="0.25">
      <c r="A78" s="23" t="s">
        <v>634</v>
      </c>
      <c r="B78" s="1" t="s">
        <v>151</v>
      </c>
      <c r="C78" s="8" t="s">
        <v>152</v>
      </c>
      <c r="D78" s="1" t="s">
        <v>26</v>
      </c>
      <c r="E78" s="1" t="s">
        <v>10</v>
      </c>
      <c r="F78" s="9">
        <v>7</v>
      </c>
      <c r="G78" s="9" t="s">
        <v>128</v>
      </c>
      <c r="H78" s="7">
        <v>472</v>
      </c>
      <c r="I78" s="7">
        <f>+Informe3[[#This Row],[Cantidad]]*Informe3[[#This Row],[Precio]]</f>
        <v>3304</v>
      </c>
    </row>
    <row r="79" spans="1:9" x14ac:dyDescent="0.25">
      <c r="A79" s="24" t="s">
        <v>635</v>
      </c>
      <c r="B79" s="1" t="s">
        <v>153</v>
      </c>
      <c r="C79" s="8" t="s">
        <v>154</v>
      </c>
      <c r="D79" s="1" t="s">
        <v>26</v>
      </c>
      <c r="E79" s="1" t="s">
        <v>10</v>
      </c>
      <c r="F79" s="9">
        <v>4</v>
      </c>
      <c r="G79" s="9" t="s">
        <v>128</v>
      </c>
      <c r="H79" s="7">
        <v>1976.9838</v>
      </c>
      <c r="I79" s="7">
        <f>+Informe3[[#This Row],[Cantidad]]*Informe3[[#This Row],[Precio]]</f>
        <v>7907.9351999999999</v>
      </c>
    </row>
    <row r="80" spans="1:9" x14ac:dyDescent="0.25">
      <c r="A80" s="23" t="s">
        <v>635</v>
      </c>
      <c r="B80" s="1" t="s">
        <v>155</v>
      </c>
      <c r="C80" s="8" t="s">
        <v>156</v>
      </c>
      <c r="D80" s="1" t="s">
        <v>26</v>
      </c>
      <c r="E80" s="1" t="s">
        <v>10</v>
      </c>
      <c r="F80" s="9">
        <v>45</v>
      </c>
      <c r="G80" s="9" t="s">
        <v>128</v>
      </c>
      <c r="H80" s="7">
        <v>2885.1</v>
      </c>
      <c r="I80" s="7">
        <f>+Informe3[[#This Row],[Cantidad]]*Informe3[[#This Row],[Precio]]</f>
        <v>129829.5</v>
      </c>
    </row>
    <row r="81" spans="1:9" x14ac:dyDescent="0.25">
      <c r="A81" s="24" t="s">
        <v>635</v>
      </c>
      <c r="B81" s="1" t="s">
        <v>157</v>
      </c>
      <c r="C81" s="8" t="s">
        <v>158</v>
      </c>
      <c r="D81" s="1" t="s">
        <v>26</v>
      </c>
      <c r="E81" s="1" t="s">
        <v>10</v>
      </c>
      <c r="F81" s="9">
        <v>1</v>
      </c>
      <c r="G81" s="9" t="s">
        <v>128</v>
      </c>
      <c r="H81" s="7">
        <v>5729.5962</v>
      </c>
      <c r="I81" s="7">
        <f>+Informe3[[#This Row],[Cantidad]]*Informe3[[#This Row],[Precio]]</f>
        <v>5729.5962</v>
      </c>
    </row>
    <row r="82" spans="1:9" x14ac:dyDescent="0.25">
      <c r="A82" s="23" t="s">
        <v>635</v>
      </c>
      <c r="B82" s="1" t="s">
        <v>159</v>
      </c>
      <c r="C82" s="8" t="s">
        <v>160</v>
      </c>
      <c r="D82" s="1" t="s">
        <v>26</v>
      </c>
      <c r="E82" s="1" t="s">
        <v>10</v>
      </c>
      <c r="F82" s="9">
        <v>1</v>
      </c>
      <c r="G82" s="9" t="s">
        <v>128</v>
      </c>
      <c r="H82" s="7">
        <v>161.66</v>
      </c>
      <c r="I82" s="7">
        <f>+Informe3[[#This Row],[Cantidad]]*Informe3[[#This Row],[Precio]]</f>
        <v>161.66</v>
      </c>
    </row>
    <row r="83" spans="1:9" x14ac:dyDescent="0.25">
      <c r="A83" s="24" t="s">
        <v>635</v>
      </c>
      <c r="B83" s="1" t="s">
        <v>161</v>
      </c>
      <c r="C83" s="8" t="s">
        <v>162</v>
      </c>
      <c r="D83" s="1" t="s">
        <v>26</v>
      </c>
      <c r="E83" s="1" t="s">
        <v>10</v>
      </c>
      <c r="F83" s="9">
        <v>76</v>
      </c>
      <c r="G83" s="9" t="s">
        <v>128</v>
      </c>
      <c r="H83" s="7">
        <v>365.79999999999995</v>
      </c>
      <c r="I83" s="7">
        <f>+Informe3[[#This Row],[Cantidad]]*Informe3[[#This Row],[Precio]]</f>
        <v>27800.799999999996</v>
      </c>
    </row>
    <row r="84" spans="1:9" x14ac:dyDescent="0.25">
      <c r="A84" s="23" t="s">
        <v>634</v>
      </c>
      <c r="B84" s="1" t="s">
        <v>163</v>
      </c>
      <c r="C84" s="8" t="s">
        <v>164</v>
      </c>
      <c r="D84" s="1" t="s">
        <v>26</v>
      </c>
      <c r="E84" s="1" t="s">
        <v>10</v>
      </c>
      <c r="F84" s="9">
        <v>28</v>
      </c>
      <c r="G84" s="9" t="s">
        <v>128</v>
      </c>
      <c r="H84" s="7">
        <v>306.8</v>
      </c>
      <c r="I84" s="7">
        <f>+Informe3[[#This Row],[Cantidad]]*Informe3[[#This Row],[Precio]]</f>
        <v>8590.4</v>
      </c>
    </row>
    <row r="85" spans="1:9" x14ac:dyDescent="0.25">
      <c r="A85" s="24" t="s">
        <v>634</v>
      </c>
      <c r="B85" s="1" t="s">
        <v>165</v>
      </c>
      <c r="C85" s="8" t="s">
        <v>166</v>
      </c>
      <c r="D85" s="1" t="s">
        <v>26</v>
      </c>
      <c r="E85" s="1" t="s">
        <v>10</v>
      </c>
      <c r="F85" s="9">
        <f>30+60</f>
        <v>90</v>
      </c>
      <c r="G85" s="9" t="s">
        <v>128</v>
      </c>
      <c r="H85" s="7">
        <v>57.82</v>
      </c>
      <c r="I85" s="7">
        <f>+Informe3[[#This Row],[Cantidad]]*Informe3[[#This Row],[Precio]]</f>
        <v>5203.8</v>
      </c>
    </row>
    <row r="86" spans="1:9" x14ac:dyDescent="0.25">
      <c r="A86" s="23" t="s">
        <v>634</v>
      </c>
      <c r="B86" s="1" t="s">
        <v>167</v>
      </c>
      <c r="C86" s="8" t="s">
        <v>168</v>
      </c>
      <c r="D86" s="1" t="s">
        <v>26</v>
      </c>
      <c r="E86" s="1" t="s">
        <v>10</v>
      </c>
      <c r="F86" s="9">
        <v>9</v>
      </c>
      <c r="G86" s="9" t="s">
        <v>128</v>
      </c>
      <c r="H86" s="7">
        <v>1180</v>
      </c>
      <c r="I86" s="7">
        <f>+Informe3[[#This Row],[Cantidad]]*Informe3[[#This Row],[Precio]]</f>
        <v>10620</v>
      </c>
    </row>
    <row r="87" spans="1:9" x14ac:dyDescent="0.25">
      <c r="A87" s="24" t="s">
        <v>634</v>
      </c>
      <c r="B87" s="1" t="s">
        <v>169</v>
      </c>
      <c r="C87" s="8" t="s">
        <v>170</v>
      </c>
      <c r="D87" s="1" t="s">
        <v>26</v>
      </c>
      <c r="E87" s="1" t="s">
        <v>10</v>
      </c>
      <c r="F87" s="9">
        <v>29</v>
      </c>
      <c r="G87" s="9" t="s">
        <v>128</v>
      </c>
      <c r="H87" s="7">
        <v>136.88</v>
      </c>
      <c r="I87" s="7">
        <f>+Informe3[[#This Row],[Cantidad]]*Informe3[[#This Row],[Precio]]</f>
        <v>3969.52</v>
      </c>
    </row>
    <row r="88" spans="1:9" x14ac:dyDescent="0.25">
      <c r="A88" s="23" t="s">
        <v>634</v>
      </c>
      <c r="B88" s="1" t="s">
        <v>171</v>
      </c>
      <c r="C88" s="8" t="s">
        <v>172</v>
      </c>
      <c r="D88" s="1" t="s">
        <v>26</v>
      </c>
      <c r="E88" s="1" t="s">
        <v>10</v>
      </c>
      <c r="F88" s="9">
        <v>2</v>
      </c>
      <c r="G88" s="9" t="s">
        <v>128</v>
      </c>
      <c r="H88" s="7">
        <v>826</v>
      </c>
      <c r="I88" s="7">
        <f>+Informe3[[#This Row],[Cantidad]]*Informe3[[#This Row],[Precio]]</f>
        <v>1652</v>
      </c>
    </row>
    <row r="89" spans="1:9" x14ac:dyDescent="0.25">
      <c r="A89" s="24" t="s">
        <v>634</v>
      </c>
      <c r="B89" s="1" t="s">
        <v>173</v>
      </c>
      <c r="C89" s="8" t="s">
        <v>174</v>
      </c>
      <c r="D89" s="1" t="s">
        <v>26</v>
      </c>
      <c r="E89" s="1" t="s">
        <v>10</v>
      </c>
      <c r="F89" s="9">
        <v>18</v>
      </c>
      <c r="G89" s="9" t="s">
        <v>128</v>
      </c>
      <c r="H89" s="7">
        <v>16.52</v>
      </c>
      <c r="I89" s="7">
        <f>+Informe3[[#This Row],[Cantidad]]*Informe3[[#This Row],[Precio]]</f>
        <v>297.36</v>
      </c>
    </row>
    <row r="90" spans="1:9" x14ac:dyDescent="0.25">
      <c r="A90" s="23" t="s">
        <v>634</v>
      </c>
      <c r="B90" s="1" t="s">
        <v>175</v>
      </c>
      <c r="C90" s="8" t="s">
        <v>176</v>
      </c>
      <c r="D90" s="1" t="s">
        <v>26</v>
      </c>
      <c r="E90" s="1" t="s">
        <v>10</v>
      </c>
      <c r="F90" s="9">
        <v>201</v>
      </c>
      <c r="G90" s="9" t="s">
        <v>128</v>
      </c>
      <c r="H90" s="7">
        <v>106.19999999999999</v>
      </c>
      <c r="I90" s="7">
        <f>+Informe3[[#This Row],[Cantidad]]*Informe3[[#This Row],[Precio]]</f>
        <v>21346.199999999997</v>
      </c>
    </row>
    <row r="91" spans="1:9" x14ac:dyDescent="0.25">
      <c r="A91" s="24" t="s">
        <v>634</v>
      </c>
      <c r="B91" s="1" t="s">
        <v>177</v>
      </c>
      <c r="C91" s="8" t="s">
        <v>178</v>
      </c>
      <c r="D91" s="1" t="s">
        <v>26</v>
      </c>
      <c r="E91" s="1" t="s">
        <v>10</v>
      </c>
      <c r="F91" s="9">
        <v>214</v>
      </c>
      <c r="G91" s="9" t="s">
        <v>128</v>
      </c>
      <c r="H91" s="7">
        <v>5.8999999999999995</v>
      </c>
      <c r="I91" s="7">
        <f>+Informe3[[#This Row],[Cantidad]]*Informe3[[#This Row],[Precio]]</f>
        <v>1262.5999999999999</v>
      </c>
    </row>
    <row r="92" spans="1:9" x14ac:dyDescent="0.25">
      <c r="A92" s="23" t="s">
        <v>634</v>
      </c>
      <c r="B92" s="1" t="s">
        <v>179</v>
      </c>
      <c r="C92" s="8" t="s">
        <v>180</v>
      </c>
      <c r="D92" s="1" t="s">
        <v>26</v>
      </c>
      <c r="E92" s="1" t="s">
        <v>10</v>
      </c>
      <c r="F92" s="9">
        <f>36+32</f>
        <v>68</v>
      </c>
      <c r="G92" s="9" t="s">
        <v>128</v>
      </c>
      <c r="H92" s="7">
        <v>52.59</v>
      </c>
      <c r="I92" s="7">
        <f>+Informe3[[#This Row],[Cantidad]]*Informe3[[#This Row],[Precio]]</f>
        <v>3576.1200000000003</v>
      </c>
    </row>
    <row r="93" spans="1:9" x14ac:dyDescent="0.25">
      <c r="A93" s="24" t="s">
        <v>634</v>
      </c>
      <c r="B93" s="1" t="s">
        <v>181</v>
      </c>
      <c r="C93" s="8" t="s">
        <v>182</v>
      </c>
      <c r="D93" s="1" t="s">
        <v>26</v>
      </c>
      <c r="E93" s="1" t="s">
        <v>10</v>
      </c>
      <c r="F93" s="9">
        <v>202</v>
      </c>
      <c r="G93" s="9" t="s">
        <v>128</v>
      </c>
      <c r="H93" s="7">
        <v>5.8999999999999995</v>
      </c>
      <c r="I93" s="7">
        <f>+Informe3[[#This Row],[Cantidad]]*Informe3[[#This Row],[Precio]]</f>
        <v>1191.8</v>
      </c>
    </row>
    <row r="94" spans="1:9" x14ac:dyDescent="0.25">
      <c r="A94" s="23" t="s">
        <v>634</v>
      </c>
      <c r="B94" s="1" t="s">
        <v>183</v>
      </c>
      <c r="C94" s="8" t="s">
        <v>184</v>
      </c>
      <c r="D94" s="1" t="s">
        <v>26</v>
      </c>
      <c r="E94" s="1" t="s">
        <v>10</v>
      </c>
      <c r="F94" s="9">
        <v>212</v>
      </c>
      <c r="G94" s="9" t="s">
        <v>128</v>
      </c>
      <c r="H94" s="7">
        <v>7.08</v>
      </c>
      <c r="I94" s="7">
        <f>+Informe3[[#This Row],[Cantidad]]*Informe3[[#This Row],[Precio]]</f>
        <v>1500.96</v>
      </c>
    </row>
    <row r="95" spans="1:9" x14ac:dyDescent="0.25">
      <c r="A95" s="24" t="s">
        <v>634</v>
      </c>
      <c r="B95" s="1" t="s">
        <v>185</v>
      </c>
      <c r="C95" s="8" t="s">
        <v>186</v>
      </c>
      <c r="D95" s="1" t="s">
        <v>26</v>
      </c>
      <c r="E95" s="1" t="s">
        <v>10</v>
      </c>
      <c r="F95" s="9">
        <v>85</v>
      </c>
      <c r="G95" s="9" t="s">
        <v>128</v>
      </c>
      <c r="H95" s="7">
        <v>16.52</v>
      </c>
      <c r="I95" s="7">
        <f>+Informe3[[#This Row],[Cantidad]]*Informe3[[#This Row],[Precio]]</f>
        <v>1404.2</v>
      </c>
    </row>
    <row r="96" spans="1:9" x14ac:dyDescent="0.25">
      <c r="A96" s="23" t="s">
        <v>634</v>
      </c>
      <c r="B96" s="1" t="s">
        <v>187</v>
      </c>
      <c r="C96" s="8" t="s">
        <v>188</v>
      </c>
      <c r="D96" s="1" t="s">
        <v>26</v>
      </c>
      <c r="E96" s="1" t="s">
        <v>10</v>
      </c>
      <c r="F96" s="9">
        <v>61</v>
      </c>
      <c r="G96" s="9" t="s">
        <v>128</v>
      </c>
      <c r="H96" s="7">
        <v>24.779999999999998</v>
      </c>
      <c r="I96" s="7">
        <f>+Informe3[[#This Row],[Cantidad]]*Informe3[[#This Row],[Precio]]</f>
        <v>1511.58</v>
      </c>
    </row>
    <row r="97" spans="1:9" x14ac:dyDescent="0.25">
      <c r="A97" s="24" t="s">
        <v>634</v>
      </c>
      <c r="B97" s="1" t="s">
        <v>189</v>
      </c>
      <c r="C97" s="8" t="s">
        <v>190</v>
      </c>
      <c r="D97" s="1" t="s">
        <v>26</v>
      </c>
      <c r="E97" s="1" t="s">
        <v>10</v>
      </c>
      <c r="F97" s="9">
        <v>48</v>
      </c>
      <c r="G97" s="9" t="s">
        <v>128</v>
      </c>
      <c r="H97" s="7">
        <v>37.76</v>
      </c>
      <c r="I97" s="7">
        <f>+Informe3[[#This Row],[Cantidad]]*Informe3[[#This Row],[Precio]]</f>
        <v>1812.48</v>
      </c>
    </row>
    <row r="98" spans="1:9" x14ac:dyDescent="0.25">
      <c r="A98" s="23" t="s">
        <v>634</v>
      </c>
      <c r="B98" s="1" t="s">
        <v>191</v>
      </c>
      <c r="C98" s="8" t="s">
        <v>192</v>
      </c>
      <c r="D98" s="1" t="s">
        <v>26</v>
      </c>
      <c r="E98" s="1" t="s">
        <v>10</v>
      </c>
      <c r="F98" s="9">
        <f>25+31</f>
        <v>56</v>
      </c>
      <c r="G98" s="9" t="s">
        <v>128</v>
      </c>
      <c r="H98" s="7">
        <v>150</v>
      </c>
      <c r="I98" s="7">
        <f>+Informe3[[#This Row],[Cantidad]]*Informe3[[#This Row],[Precio]]</f>
        <v>8400</v>
      </c>
    </row>
    <row r="99" spans="1:9" x14ac:dyDescent="0.25">
      <c r="A99" s="24" t="s">
        <v>634</v>
      </c>
      <c r="B99" s="1" t="s">
        <v>193</v>
      </c>
      <c r="C99" s="8" t="s">
        <v>194</v>
      </c>
      <c r="D99" s="1" t="s">
        <v>26</v>
      </c>
      <c r="E99" s="1" t="s">
        <v>10</v>
      </c>
      <c r="F99" s="9">
        <v>22</v>
      </c>
      <c r="G99" s="9" t="s">
        <v>128</v>
      </c>
      <c r="H99" s="7">
        <v>171.1</v>
      </c>
      <c r="I99" s="7">
        <f>+Informe3[[#This Row],[Cantidad]]*Informe3[[#This Row],[Precio]]</f>
        <v>3764.2</v>
      </c>
    </row>
    <row r="100" spans="1:9" x14ac:dyDescent="0.25">
      <c r="A100" s="23" t="s">
        <v>634</v>
      </c>
      <c r="B100" s="1" t="s">
        <v>195</v>
      </c>
      <c r="C100" s="8" t="s">
        <v>196</v>
      </c>
      <c r="D100" s="1" t="s">
        <v>26</v>
      </c>
      <c r="E100" s="1" t="s">
        <v>10</v>
      </c>
      <c r="F100" s="9">
        <v>38</v>
      </c>
      <c r="G100" s="9" t="s">
        <v>128</v>
      </c>
      <c r="H100" s="7">
        <v>295</v>
      </c>
      <c r="I100" s="7">
        <f>+Informe3[[#This Row],[Cantidad]]*Informe3[[#This Row],[Precio]]</f>
        <v>11210</v>
      </c>
    </row>
    <row r="101" spans="1:9" x14ac:dyDescent="0.25">
      <c r="A101" s="24" t="s">
        <v>634</v>
      </c>
      <c r="B101" s="1" t="s">
        <v>197</v>
      </c>
      <c r="C101" s="8" t="s">
        <v>198</v>
      </c>
      <c r="D101" s="1" t="s">
        <v>26</v>
      </c>
      <c r="E101" s="1" t="s">
        <v>10</v>
      </c>
      <c r="F101" s="9">
        <v>30</v>
      </c>
      <c r="G101" s="9" t="s">
        <v>128</v>
      </c>
      <c r="H101" s="7">
        <v>1770</v>
      </c>
      <c r="I101" s="7">
        <f>+Informe3[[#This Row],[Cantidad]]*Informe3[[#This Row],[Precio]]</f>
        <v>53100</v>
      </c>
    </row>
    <row r="102" spans="1:9" x14ac:dyDescent="0.25">
      <c r="A102" s="23" t="s">
        <v>634</v>
      </c>
      <c r="B102" s="1" t="s">
        <v>199</v>
      </c>
      <c r="C102" s="8" t="s">
        <v>200</v>
      </c>
      <c r="D102" s="1" t="s">
        <v>26</v>
      </c>
      <c r="E102" s="1" t="s">
        <v>10</v>
      </c>
      <c r="F102" s="9">
        <v>25</v>
      </c>
      <c r="G102" s="9" t="s">
        <v>128</v>
      </c>
      <c r="H102" s="7">
        <v>1475</v>
      </c>
      <c r="I102" s="7">
        <f>+Informe3[[#This Row],[Cantidad]]*Informe3[[#This Row],[Precio]]</f>
        <v>36875</v>
      </c>
    </row>
    <row r="103" spans="1:9" x14ac:dyDescent="0.25">
      <c r="A103" s="24" t="s">
        <v>634</v>
      </c>
      <c r="B103" s="1" t="s">
        <v>201</v>
      </c>
      <c r="C103" s="8" t="s">
        <v>202</v>
      </c>
      <c r="D103" s="1" t="s">
        <v>26</v>
      </c>
      <c r="E103" s="1" t="s">
        <v>10</v>
      </c>
      <c r="F103" s="9">
        <v>75</v>
      </c>
      <c r="G103" s="9" t="s">
        <v>128</v>
      </c>
      <c r="H103" s="7">
        <v>660.8</v>
      </c>
      <c r="I103" s="7">
        <f>+Informe3[[#This Row],[Cantidad]]*Informe3[[#This Row],[Precio]]</f>
        <v>49560</v>
      </c>
    </row>
    <row r="104" spans="1:9" x14ac:dyDescent="0.25">
      <c r="A104" s="23" t="s">
        <v>634</v>
      </c>
      <c r="B104" s="1" t="s">
        <v>203</v>
      </c>
      <c r="C104" s="8" t="s">
        <v>204</v>
      </c>
      <c r="D104" s="1" t="s">
        <v>26</v>
      </c>
      <c r="E104" s="1" t="s">
        <v>10</v>
      </c>
      <c r="F104" s="9">
        <v>90</v>
      </c>
      <c r="G104" s="9" t="s">
        <v>128</v>
      </c>
      <c r="H104" s="7">
        <v>531</v>
      </c>
      <c r="I104" s="7">
        <f>+Informe3[[#This Row],[Cantidad]]*Informe3[[#This Row],[Precio]]</f>
        <v>47790</v>
      </c>
    </row>
    <row r="105" spans="1:9" x14ac:dyDescent="0.25">
      <c r="A105" s="24" t="s">
        <v>634</v>
      </c>
      <c r="B105" s="1" t="s">
        <v>205</v>
      </c>
      <c r="C105" s="8" t="s">
        <v>206</v>
      </c>
      <c r="D105" s="1" t="s">
        <v>26</v>
      </c>
      <c r="E105" s="1" t="s">
        <v>10</v>
      </c>
      <c r="F105" s="9">
        <v>30</v>
      </c>
      <c r="G105" s="9" t="s">
        <v>128</v>
      </c>
      <c r="H105" s="7">
        <v>413</v>
      </c>
      <c r="I105" s="7">
        <f>+Informe3[[#This Row],[Cantidad]]*Informe3[[#This Row],[Precio]]</f>
        <v>12390</v>
      </c>
    </row>
    <row r="106" spans="1:9" x14ac:dyDescent="0.25">
      <c r="A106" s="23" t="s">
        <v>634</v>
      </c>
      <c r="B106" s="1" t="s">
        <v>207</v>
      </c>
      <c r="C106" s="8" t="s">
        <v>208</v>
      </c>
      <c r="D106" s="1" t="s">
        <v>26</v>
      </c>
      <c r="E106" s="1" t="s">
        <v>10</v>
      </c>
      <c r="F106" s="9">
        <f>15+23</f>
        <v>38</v>
      </c>
      <c r="G106" s="9" t="s">
        <v>128</v>
      </c>
      <c r="H106" s="7">
        <v>826</v>
      </c>
      <c r="I106" s="7">
        <f>+Informe3[[#This Row],[Cantidad]]*Informe3[[#This Row],[Precio]]</f>
        <v>31388</v>
      </c>
    </row>
    <row r="107" spans="1:9" x14ac:dyDescent="0.25">
      <c r="A107" s="24" t="s">
        <v>634</v>
      </c>
      <c r="B107" s="1" t="s">
        <v>209</v>
      </c>
      <c r="C107" s="8" t="s">
        <v>210</v>
      </c>
      <c r="D107" s="1" t="s">
        <v>26</v>
      </c>
      <c r="E107" s="1" t="s">
        <v>10</v>
      </c>
      <c r="F107" s="9">
        <f>9+5</f>
        <v>14</v>
      </c>
      <c r="G107" s="9" t="s">
        <v>128</v>
      </c>
      <c r="H107" s="7">
        <v>1416</v>
      </c>
      <c r="I107" s="7">
        <f>+Informe3[[#This Row],[Cantidad]]*Informe3[[#This Row],[Precio]]</f>
        <v>19824</v>
      </c>
    </row>
    <row r="108" spans="1:9" s="4" customFormat="1" x14ac:dyDescent="0.25">
      <c r="A108" s="23" t="s">
        <v>634</v>
      </c>
      <c r="B108" s="1" t="s">
        <v>211</v>
      </c>
      <c r="C108" s="8" t="s">
        <v>212</v>
      </c>
      <c r="D108" s="1" t="s">
        <v>26</v>
      </c>
      <c r="E108" s="1" t="s">
        <v>10</v>
      </c>
      <c r="F108" s="9">
        <f>29+26</f>
        <v>55</v>
      </c>
      <c r="G108" s="9" t="s">
        <v>128</v>
      </c>
      <c r="H108" s="7">
        <v>219.48</v>
      </c>
      <c r="I108" s="7">
        <f>+Informe3[[#This Row],[Cantidad]]*Informe3[[#This Row],[Precio]]</f>
        <v>12071.4</v>
      </c>
    </row>
    <row r="109" spans="1:9" x14ac:dyDescent="0.25">
      <c r="A109" s="24" t="s">
        <v>634</v>
      </c>
      <c r="B109" s="1" t="s">
        <v>213</v>
      </c>
      <c r="C109" s="8" t="s">
        <v>214</v>
      </c>
      <c r="D109" s="1" t="s">
        <v>26</v>
      </c>
      <c r="E109" s="1" t="s">
        <v>10</v>
      </c>
      <c r="F109" s="9">
        <v>10</v>
      </c>
      <c r="G109" s="9" t="s">
        <v>128</v>
      </c>
      <c r="H109" s="7">
        <v>1003</v>
      </c>
      <c r="I109" s="7">
        <f>+Informe3[[#This Row],[Cantidad]]*Informe3[[#This Row],[Precio]]</f>
        <v>10030</v>
      </c>
    </row>
    <row r="110" spans="1:9" x14ac:dyDescent="0.25">
      <c r="A110" s="23" t="s">
        <v>634</v>
      </c>
      <c r="B110" s="1" t="s">
        <v>215</v>
      </c>
      <c r="C110" s="8" t="s">
        <v>216</v>
      </c>
      <c r="D110" s="1" t="s">
        <v>26</v>
      </c>
      <c r="E110" s="1" t="s">
        <v>10</v>
      </c>
      <c r="F110" s="9">
        <f>15+5</f>
        <v>20</v>
      </c>
      <c r="G110" s="9" t="s">
        <v>128</v>
      </c>
      <c r="H110" s="7">
        <v>546.33999999999992</v>
      </c>
      <c r="I110" s="7">
        <f>+Informe3[[#This Row],[Cantidad]]*Informe3[[#This Row],[Precio]]</f>
        <v>10926.8</v>
      </c>
    </row>
    <row r="111" spans="1:9" x14ac:dyDescent="0.25">
      <c r="A111" s="24" t="s">
        <v>634</v>
      </c>
      <c r="B111" s="1" t="s">
        <v>217</v>
      </c>
      <c r="C111" s="8" t="s">
        <v>218</v>
      </c>
      <c r="D111" s="1" t="s">
        <v>26</v>
      </c>
      <c r="E111" s="1" t="s">
        <v>10</v>
      </c>
      <c r="F111" s="9">
        <v>15</v>
      </c>
      <c r="G111" s="9" t="s">
        <v>128</v>
      </c>
      <c r="H111" s="7">
        <v>546.33999999999992</v>
      </c>
      <c r="I111" s="7">
        <f>+Informe3[[#This Row],[Cantidad]]*Informe3[[#This Row],[Precio]]</f>
        <v>8195.0999999999985</v>
      </c>
    </row>
    <row r="112" spans="1:9" x14ac:dyDescent="0.25">
      <c r="A112" s="23" t="s">
        <v>634</v>
      </c>
      <c r="B112" s="1" t="s">
        <v>219</v>
      </c>
      <c r="C112" s="8" t="s">
        <v>220</v>
      </c>
      <c r="D112" s="1" t="s">
        <v>26</v>
      </c>
      <c r="E112" s="1" t="s">
        <v>10</v>
      </c>
      <c r="F112" s="9">
        <f>14+3</f>
        <v>17</v>
      </c>
      <c r="G112" s="9" t="s">
        <v>128</v>
      </c>
      <c r="H112" s="7">
        <v>576.66599999999994</v>
      </c>
      <c r="I112" s="7">
        <f>+Informe3[[#This Row],[Cantidad]]*Informe3[[#This Row],[Precio]]</f>
        <v>9803.3219999999983</v>
      </c>
    </row>
    <row r="113" spans="1:9" x14ac:dyDescent="0.25">
      <c r="A113" s="24" t="s">
        <v>634</v>
      </c>
      <c r="B113" s="1" t="s">
        <v>221</v>
      </c>
      <c r="C113" s="8" t="s">
        <v>222</v>
      </c>
      <c r="D113" s="1" t="s">
        <v>26</v>
      </c>
      <c r="E113" s="1" t="s">
        <v>10</v>
      </c>
      <c r="F113" s="9">
        <v>7</v>
      </c>
      <c r="G113" s="9" t="s">
        <v>128</v>
      </c>
      <c r="H113" s="7">
        <v>1539.8999999999999</v>
      </c>
      <c r="I113" s="7">
        <f>+Informe3[[#This Row],[Cantidad]]*Informe3[[#This Row],[Precio]]</f>
        <v>10779.3</v>
      </c>
    </row>
    <row r="114" spans="1:9" x14ac:dyDescent="0.25">
      <c r="A114" s="23" t="s">
        <v>634</v>
      </c>
      <c r="B114" s="1" t="s">
        <v>223</v>
      </c>
      <c r="C114" s="8" t="s">
        <v>224</v>
      </c>
      <c r="D114" s="1" t="s">
        <v>26</v>
      </c>
      <c r="E114" s="1" t="s">
        <v>10</v>
      </c>
      <c r="F114" s="9">
        <v>3</v>
      </c>
      <c r="G114" s="9" t="s">
        <v>128</v>
      </c>
      <c r="H114" s="7">
        <v>2348.1999999999998</v>
      </c>
      <c r="I114" s="7">
        <f>+Informe3[[#This Row],[Cantidad]]*Informe3[[#This Row],[Precio]]</f>
        <v>7044.5999999999995</v>
      </c>
    </row>
    <row r="115" spans="1:9" x14ac:dyDescent="0.25">
      <c r="A115" s="24" t="s">
        <v>634</v>
      </c>
      <c r="B115" s="1" t="s">
        <v>225</v>
      </c>
      <c r="C115" s="8" t="s">
        <v>226</v>
      </c>
      <c r="D115" s="1" t="s">
        <v>26</v>
      </c>
      <c r="E115" s="1" t="s">
        <v>10</v>
      </c>
      <c r="F115" s="9">
        <v>4</v>
      </c>
      <c r="G115" s="9" t="s">
        <v>128</v>
      </c>
      <c r="H115" s="7">
        <v>1929.3</v>
      </c>
      <c r="I115" s="7">
        <f>+Informe3[[#This Row],[Cantidad]]*Informe3[[#This Row],[Precio]]</f>
        <v>7717.2</v>
      </c>
    </row>
    <row r="116" spans="1:9" x14ac:dyDescent="0.25">
      <c r="A116" s="23" t="s">
        <v>634</v>
      </c>
      <c r="B116" s="1" t="s">
        <v>227</v>
      </c>
      <c r="C116" s="8" t="s">
        <v>228</v>
      </c>
      <c r="D116" s="1" t="s">
        <v>26</v>
      </c>
      <c r="E116" s="1" t="s">
        <v>10</v>
      </c>
      <c r="F116" s="9">
        <v>2</v>
      </c>
      <c r="G116" s="9" t="s">
        <v>128</v>
      </c>
      <c r="H116" s="7">
        <v>1475</v>
      </c>
      <c r="I116" s="7">
        <f>+Informe3[[#This Row],[Cantidad]]*Informe3[[#This Row],[Precio]]</f>
        <v>2950</v>
      </c>
    </row>
    <row r="117" spans="1:9" x14ac:dyDescent="0.25">
      <c r="A117" s="24" t="s">
        <v>634</v>
      </c>
      <c r="B117" s="1" t="s">
        <v>229</v>
      </c>
      <c r="C117" s="8" t="s">
        <v>230</v>
      </c>
      <c r="D117" s="1" t="s">
        <v>26</v>
      </c>
      <c r="E117" s="1" t="s">
        <v>10</v>
      </c>
      <c r="F117" s="9">
        <v>12</v>
      </c>
      <c r="G117" s="9" t="s">
        <v>128</v>
      </c>
      <c r="H117" s="7">
        <v>295</v>
      </c>
      <c r="I117" s="7">
        <f>+Informe3[[#This Row],[Cantidad]]*Informe3[[#This Row],[Precio]]</f>
        <v>3540</v>
      </c>
    </row>
    <row r="118" spans="1:9" x14ac:dyDescent="0.25">
      <c r="A118" s="23" t="s">
        <v>634</v>
      </c>
      <c r="B118" s="1" t="s">
        <v>231</v>
      </c>
      <c r="C118" s="8" t="s">
        <v>232</v>
      </c>
      <c r="D118" s="1" t="s">
        <v>26</v>
      </c>
      <c r="E118" s="1" t="s">
        <v>10</v>
      </c>
      <c r="F118" s="9">
        <v>5</v>
      </c>
      <c r="G118" s="9" t="s">
        <v>128</v>
      </c>
      <c r="H118" s="7">
        <v>236</v>
      </c>
      <c r="I118" s="7">
        <f>+Informe3[[#This Row],[Cantidad]]*Informe3[[#This Row],[Precio]]</f>
        <v>1180</v>
      </c>
    </row>
    <row r="119" spans="1:9" x14ac:dyDescent="0.25">
      <c r="A119" s="24" t="s">
        <v>634</v>
      </c>
      <c r="B119" s="1" t="s">
        <v>233</v>
      </c>
      <c r="C119" s="8" t="s">
        <v>234</v>
      </c>
      <c r="D119" s="1" t="s">
        <v>26</v>
      </c>
      <c r="E119" s="1" t="s">
        <v>10</v>
      </c>
      <c r="F119" s="9">
        <v>37</v>
      </c>
      <c r="G119" s="9" t="s">
        <v>128</v>
      </c>
      <c r="H119" s="7">
        <v>118</v>
      </c>
      <c r="I119" s="7">
        <f>+Informe3[[#This Row],[Cantidad]]*Informe3[[#This Row],[Precio]]</f>
        <v>4366</v>
      </c>
    </row>
    <row r="120" spans="1:9" x14ac:dyDescent="0.25">
      <c r="A120" s="23" t="s">
        <v>634</v>
      </c>
      <c r="B120" s="1" t="s">
        <v>235</v>
      </c>
      <c r="C120" s="8" t="s">
        <v>236</v>
      </c>
      <c r="D120" s="1" t="s">
        <v>26</v>
      </c>
      <c r="E120" s="1" t="s">
        <v>10</v>
      </c>
      <c r="F120" s="9">
        <v>219</v>
      </c>
      <c r="G120" s="9" t="s">
        <v>128</v>
      </c>
      <c r="H120" s="7">
        <v>43.66</v>
      </c>
      <c r="I120" s="7">
        <f>+Informe3[[#This Row],[Cantidad]]*Informe3[[#This Row],[Precio]]</f>
        <v>9561.5399999999991</v>
      </c>
    </row>
    <row r="121" spans="1:9" x14ac:dyDescent="0.25">
      <c r="A121" s="27" t="s">
        <v>634</v>
      </c>
      <c r="B121" s="1" t="s">
        <v>237</v>
      </c>
      <c r="C121" s="8" t="s">
        <v>238</v>
      </c>
      <c r="D121" s="1" t="s">
        <v>26</v>
      </c>
      <c r="E121" s="1" t="s">
        <v>10</v>
      </c>
      <c r="F121" s="9">
        <v>223</v>
      </c>
      <c r="G121" s="9" t="s">
        <v>128</v>
      </c>
      <c r="H121" s="7">
        <v>188.79999999999998</v>
      </c>
      <c r="I121" s="7">
        <f>+Informe3[[#This Row],[Cantidad]]*Informe3[[#This Row],[Precio]]</f>
        <v>42102.399999999994</v>
      </c>
    </row>
    <row r="122" spans="1:9" x14ac:dyDescent="0.25">
      <c r="A122" s="23" t="s">
        <v>635</v>
      </c>
      <c r="B122" s="1" t="s">
        <v>239</v>
      </c>
      <c r="C122" s="8" t="s">
        <v>240</v>
      </c>
      <c r="D122" s="1" t="s">
        <v>26</v>
      </c>
      <c r="E122" s="1" t="s">
        <v>10</v>
      </c>
      <c r="F122" s="9">
        <v>17</v>
      </c>
      <c r="G122" s="9" t="s">
        <v>128</v>
      </c>
      <c r="H122" s="7">
        <v>1350</v>
      </c>
      <c r="I122" s="7">
        <f>+Informe3[[#This Row],[Cantidad]]*Informe3[[#This Row],[Precio]]</f>
        <v>22950</v>
      </c>
    </row>
    <row r="123" spans="1:9" x14ac:dyDescent="0.25">
      <c r="A123" s="24" t="s">
        <v>635</v>
      </c>
      <c r="B123" s="1" t="s">
        <v>241</v>
      </c>
      <c r="C123" s="8" t="s">
        <v>242</v>
      </c>
      <c r="D123" s="1" t="s">
        <v>26</v>
      </c>
      <c r="E123" s="1" t="s">
        <v>10</v>
      </c>
      <c r="F123" s="9">
        <v>64</v>
      </c>
      <c r="G123" s="9" t="s">
        <v>128</v>
      </c>
      <c r="H123" s="7">
        <v>1200</v>
      </c>
      <c r="I123" s="7">
        <f>+Informe3[[#This Row],[Cantidad]]*Informe3[[#This Row],[Precio]]</f>
        <v>76800</v>
      </c>
    </row>
    <row r="124" spans="1:9" x14ac:dyDescent="0.25">
      <c r="A124" s="23" t="s">
        <v>635</v>
      </c>
      <c r="B124" s="1" t="s">
        <v>243</v>
      </c>
      <c r="C124" s="8" t="s">
        <v>244</v>
      </c>
      <c r="D124" s="1" t="s">
        <v>26</v>
      </c>
      <c r="E124" s="1" t="s">
        <v>10</v>
      </c>
      <c r="F124" s="9">
        <v>79</v>
      </c>
      <c r="G124" s="9" t="s">
        <v>128</v>
      </c>
      <c r="H124" s="7">
        <v>945.13279999999997</v>
      </c>
      <c r="I124" s="7">
        <f>+Informe3[[#This Row],[Cantidad]]*Informe3[[#This Row],[Precio]]</f>
        <v>74665.491200000004</v>
      </c>
    </row>
    <row r="125" spans="1:9" x14ac:dyDescent="0.25">
      <c r="A125" s="24" t="s">
        <v>635</v>
      </c>
      <c r="B125" s="1" t="s">
        <v>245</v>
      </c>
      <c r="C125" s="8" t="s">
        <v>246</v>
      </c>
      <c r="D125" s="1" t="s">
        <v>26</v>
      </c>
      <c r="E125" s="1" t="s">
        <v>10</v>
      </c>
      <c r="F125" s="9">
        <f>106+58</f>
        <v>164</v>
      </c>
      <c r="G125" s="9" t="s">
        <v>128</v>
      </c>
      <c r="H125" s="7">
        <v>161.66</v>
      </c>
      <c r="I125" s="7">
        <f>+Informe3[[#This Row],[Cantidad]]*Informe3[[#This Row],[Precio]]</f>
        <v>26512.239999999998</v>
      </c>
    </row>
    <row r="126" spans="1:9" x14ac:dyDescent="0.25">
      <c r="A126" s="23" t="s">
        <v>635</v>
      </c>
      <c r="B126" s="1" t="s">
        <v>247</v>
      </c>
      <c r="C126" s="8" t="s">
        <v>248</v>
      </c>
      <c r="D126" s="1" t="s">
        <v>26</v>
      </c>
      <c r="E126" s="1" t="s">
        <v>10</v>
      </c>
      <c r="F126" s="9">
        <v>41</v>
      </c>
      <c r="G126" s="9" t="s">
        <v>128</v>
      </c>
      <c r="H126" s="7">
        <v>548.69999999999993</v>
      </c>
      <c r="I126" s="7">
        <f>+Informe3[[#This Row],[Cantidad]]*Informe3[[#This Row],[Precio]]</f>
        <v>22496.699999999997</v>
      </c>
    </row>
    <row r="127" spans="1:9" x14ac:dyDescent="0.25">
      <c r="A127" s="24" t="s">
        <v>635</v>
      </c>
      <c r="B127" s="1" t="s">
        <v>249</v>
      </c>
      <c r="C127" s="8" t="s">
        <v>250</v>
      </c>
      <c r="D127" s="1" t="s">
        <v>26</v>
      </c>
      <c r="E127" s="1" t="s">
        <v>10</v>
      </c>
      <c r="F127" s="9">
        <v>202</v>
      </c>
      <c r="G127" s="9" t="s">
        <v>128</v>
      </c>
      <c r="H127" s="7">
        <v>208.85999999999999</v>
      </c>
      <c r="I127" s="7">
        <f>+Informe3[[#This Row],[Cantidad]]*Informe3[[#This Row],[Precio]]</f>
        <v>42189.719999999994</v>
      </c>
    </row>
    <row r="128" spans="1:9" x14ac:dyDescent="0.25">
      <c r="A128" s="23" t="s">
        <v>634</v>
      </c>
      <c r="B128" s="1" t="s">
        <v>251</v>
      </c>
      <c r="C128" s="8" t="s">
        <v>252</v>
      </c>
      <c r="D128" s="1" t="s">
        <v>26</v>
      </c>
      <c r="E128" s="1" t="s">
        <v>10</v>
      </c>
      <c r="F128" s="9">
        <v>21</v>
      </c>
      <c r="G128" s="9" t="s">
        <v>128</v>
      </c>
      <c r="H128" s="7">
        <v>265.5</v>
      </c>
      <c r="I128" s="7">
        <f>+Informe3[[#This Row],[Cantidad]]*Informe3[[#This Row],[Precio]]</f>
        <v>5575.5</v>
      </c>
    </row>
    <row r="129" spans="1:9" x14ac:dyDescent="0.25">
      <c r="A129" s="24" t="s">
        <v>634</v>
      </c>
      <c r="B129" s="1" t="s">
        <v>253</v>
      </c>
      <c r="C129" s="8" t="s">
        <v>254</v>
      </c>
      <c r="D129" s="1" t="s">
        <v>26</v>
      </c>
      <c r="E129" s="1" t="s">
        <v>10</v>
      </c>
      <c r="F129" s="9">
        <v>16</v>
      </c>
      <c r="G129" s="9" t="s">
        <v>128</v>
      </c>
      <c r="H129" s="7">
        <v>206.5</v>
      </c>
      <c r="I129" s="7">
        <f>+Informe3[[#This Row],[Cantidad]]*Informe3[[#This Row],[Precio]]</f>
        <v>3304</v>
      </c>
    </row>
    <row r="130" spans="1:9" x14ac:dyDescent="0.25">
      <c r="A130" s="23" t="s">
        <v>634</v>
      </c>
      <c r="B130" s="1" t="s">
        <v>255</v>
      </c>
      <c r="C130" s="8" t="s">
        <v>256</v>
      </c>
      <c r="D130" s="1" t="s">
        <v>26</v>
      </c>
      <c r="E130" s="1" t="s">
        <v>10</v>
      </c>
      <c r="F130" s="9">
        <f>62+30</f>
        <v>92</v>
      </c>
      <c r="G130" s="9" t="s">
        <v>128</v>
      </c>
      <c r="H130" s="7">
        <v>61.36</v>
      </c>
      <c r="I130" s="7">
        <f>+Informe3[[#This Row],[Cantidad]]*Informe3[[#This Row],[Precio]]</f>
        <v>5645.12</v>
      </c>
    </row>
    <row r="131" spans="1:9" x14ac:dyDescent="0.25">
      <c r="A131" s="24" t="s">
        <v>634</v>
      </c>
      <c r="B131" s="1" t="s">
        <v>257</v>
      </c>
      <c r="C131" s="8" t="s">
        <v>258</v>
      </c>
      <c r="D131" s="1" t="s">
        <v>26</v>
      </c>
      <c r="E131" s="1" t="s">
        <v>10</v>
      </c>
      <c r="F131" s="9">
        <f>68+21</f>
        <v>89</v>
      </c>
      <c r="G131" s="9" t="s">
        <v>128</v>
      </c>
      <c r="H131" s="7">
        <v>86.14</v>
      </c>
      <c r="I131" s="7">
        <f>+Informe3[[#This Row],[Cantidad]]*Informe3[[#This Row],[Precio]]</f>
        <v>7666.46</v>
      </c>
    </row>
    <row r="132" spans="1:9" x14ac:dyDescent="0.25">
      <c r="A132" s="23" t="s">
        <v>634</v>
      </c>
      <c r="B132" s="1" t="s">
        <v>259</v>
      </c>
      <c r="C132" s="8" t="s">
        <v>260</v>
      </c>
      <c r="D132" s="1" t="s">
        <v>26</v>
      </c>
      <c r="E132" s="1" t="s">
        <v>10</v>
      </c>
      <c r="F132" s="9">
        <v>33</v>
      </c>
      <c r="G132" s="9" t="s">
        <v>128</v>
      </c>
      <c r="H132" s="7">
        <v>33.04</v>
      </c>
      <c r="I132" s="7">
        <f>+Informe3[[#This Row],[Cantidad]]*Informe3[[#This Row],[Precio]]</f>
        <v>1090.32</v>
      </c>
    </row>
    <row r="133" spans="1:9" x14ac:dyDescent="0.25">
      <c r="A133" s="24" t="s">
        <v>634</v>
      </c>
      <c r="B133" s="1" t="s">
        <v>261</v>
      </c>
      <c r="C133" s="8" t="s">
        <v>262</v>
      </c>
      <c r="D133" s="1" t="s">
        <v>26</v>
      </c>
      <c r="E133" s="1" t="s">
        <v>10</v>
      </c>
      <c r="F133" s="9">
        <v>29</v>
      </c>
      <c r="G133" s="9" t="s">
        <v>128</v>
      </c>
      <c r="H133" s="7">
        <v>30.68</v>
      </c>
      <c r="I133" s="7">
        <f>+Informe3[[#This Row],[Cantidad]]*Informe3[[#This Row],[Precio]]</f>
        <v>889.72</v>
      </c>
    </row>
    <row r="134" spans="1:9" x14ac:dyDescent="0.25">
      <c r="A134" s="23" t="s">
        <v>634</v>
      </c>
      <c r="B134" s="1" t="s">
        <v>263</v>
      </c>
      <c r="C134" s="8" t="s">
        <v>264</v>
      </c>
      <c r="D134" s="1" t="s">
        <v>26</v>
      </c>
      <c r="E134" s="1" t="s">
        <v>10</v>
      </c>
      <c r="F134" s="9">
        <v>62</v>
      </c>
      <c r="G134" s="9" t="s">
        <v>128</v>
      </c>
      <c r="H134" s="7">
        <v>12.979999999999999</v>
      </c>
      <c r="I134" s="7">
        <f>+Informe3[[#This Row],[Cantidad]]*Informe3[[#This Row],[Precio]]</f>
        <v>804.75999999999988</v>
      </c>
    </row>
    <row r="135" spans="1:9" x14ac:dyDescent="0.25">
      <c r="A135" s="24" t="s">
        <v>634</v>
      </c>
      <c r="B135" s="1" t="s">
        <v>265</v>
      </c>
      <c r="C135" s="8" t="s">
        <v>266</v>
      </c>
      <c r="D135" s="1" t="s">
        <v>26</v>
      </c>
      <c r="E135" s="1" t="s">
        <v>10</v>
      </c>
      <c r="F135" s="9">
        <f>58+21</f>
        <v>79</v>
      </c>
      <c r="G135" s="9" t="s">
        <v>128</v>
      </c>
      <c r="H135" s="7">
        <v>17.7</v>
      </c>
      <c r="I135" s="7">
        <f>+Informe3[[#This Row],[Cantidad]]*Informe3[[#This Row],[Precio]]</f>
        <v>1398.3</v>
      </c>
    </row>
    <row r="136" spans="1:9" x14ac:dyDescent="0.25">
      <c r="A136" s="23" t="s">
        <v>634</v>
      </c>
      <c r="B136" s="1" t="s">
        <v>267</v>
      </c>
      <c r="C136" s="8" t="s">
        <v>268</v>
      </c>
      <c r="D136" s="1" t="s">
        <v>26</v>
      </c>
      <c r="E136" s="1" t="s">
        <v>10</v>
      </c>
      <c r="F136" s="9">
        <f>60+61</f>
        <v>121</v>
      </c>
      <c r="G136" s="9" t="s">
        <v>128</v>
      </c>
      <c r="H136" s="7">
        <v>16.52</v>
      </c>
      <c r="I136" s="7">
        <f>+Informe3[[#This Row],[Cantidad]]*Informe3[[#This Row],[Precio]]</f>
        <v>1998.9199999999998</v>
      </c>
    </row>
    <row r="137" spans="1:9" x14ac:dyDescent="0.25">
      <c r="A137" s="24" t="s">
        <v>634</v>
      </c>
      <c r="B137" s="1" t="s">
        <v>269</v>
      </c>
      <c r="C137" s="8" t="s">
        <v>270</v>
      </c>
      <c r="D137" s="1" t="s">
        <v>26</v>
      </c>
      <c r="E137" s="1" t="s">
        <v>10</v>
      </c>
      <c r="F137" s="9">
        <f>62+38</f>
        <v>100</v>
      </c>
      <c r="G137" s="9" t="s">
        <v>128</v>
      </c>
      <c r="H137" s="7">
        <v>10.62</v>
      </c>
      <c r="I137" s="7">
        <f>+Informe3[[#This Row],[Cantidad]]*Informe3[[#This Row],[Precio]]</f>
        <v>1062</v>
      </c>
    </row>
    <row r="138" spans="1:9" x14ac:dyDescent="0.25">
      <c r="A138" s="23" t="s">
        <v>634</v>
      </c>
      <c r="B138" s="1" t="s">
        <v>271</v>
      </c>
      <c r="C138" s="8" t="s">
        <v>272</v>
      </c>
      <c r="D138" s="1" t="s">
        <v>26</v>
      </c>
      <c r="E138" s="1" t="s">
        <v>10</v>
      </c>
      <c r="F138" s="9">
        <v>5</v>
      </c>
      <c r="G138" s="9" t="s">
        <v>128</v>
      </c>
      <c r="H138" s="7">
        <v>1097.3999999999999</v>
      </c>
      <c r="I138" s="7">
        <f>+Informe3[[#This Row],[Cantidad]]*Informe3[[#This Row],[Precio]]</f>
        <v>5486.9999999999991</v>
      </c>
    </row>
    <row r="139" spans="1:9" x14ac:dyDescent="0.25">
      <c r="A139" s="24" t="s">
        <v>634</v>
      </c>
      <c r="B139" s="1" t="s">
        <v>273</v>
      </c>
      <c r="C139" s="8" t="s">
        <v>274</v>
      </c>
      <c r="D139" s="1" t="s">
        <v>26</v>
      </c>
      <c r="E139" s="1" t="s">
        <v>10</v>
      </c>
      <c r="F139" s="9">
        <v>47</v>
      </c>
      <c r="G139" s="9" t="s">
        <v>128</v>
      </c>
      <c r="H139" s="7">
        <v>210.04</v>
      </c>
      <c r="I139" s="7">
        <f>+Informe3[[#This Row],[Cantidad]]*Informe3[[#This Row],[Precio]]</f>
        <v>9871.8799999999992</v>
      </c>
    </row>
    <row r="140" spans="1:9" x14ac:dyDescent="0.25">
      <c r="A140" s="23" t="s">
        <v>634</v>
      </c>
      <c r="B140" s="1" t="s">
        <v>275</v>
      </c>
      <c r="C140" s="8" t="s">
        <v>276</v>
      </c>
      <c r="D140" s="1" t="s">
        <v>26</v>
      </c>
      <c r="E140" s="1" t="s">
        <v>10</v>
      </c>
      <c r="F140" s="9">
        <v>31</v>
      </c>
      <c r="G140" s="9" t="s">
        <v>128</v>
      </c>
      <c r="H140" s="7">
        <v>454.29999999999995</v>
      </c>
      <c r="I140" s="7">
        <f>+Informe3[[#This Row],[Cantidad]]*Informe3[[#This Row],[Precio]]</f>
        <v>14083.3</v>
      </c>
    </row>
    <row r="141" spans="1:9" x14ac:dyDescent="0.25">
      <c r="A141" s="24" t="s">
        <v>634</v>
      </c>
      <c r="B141" s="1" t="s">
        <v>277</v>
      </c>
      <c r="C141" s="8" t="s">
        <v>278</v>
      </c>
      <c r="D141" s="1" t="s">
        <v>26</v>
      </c>
      <c r="E141" s="1" t="s">
        <v>10</v>
      </c>
      <c r="F141" s="9">
        <v>47</v>
      </c>
      <c r="G141" s="9" t="s">
        <v>128</v>
      </c>
      <c r="H141" s="7">
        <v>89.679999999999993</v>
      </c>
      <c r="I141" s="7">
        <f>+Informe3[[#This Row],[Cantidad]]*Informe3[[#This Row],[Precio]]</f>
        <v>4214.96</v>
      </c>
    </row>
    <row r="142" spans="1:9" x14ac:dyDescent="0.25">
      <c r="A142" s="23" t="s">
        <v>634</v>
      </c>
      <c r="B142" s="1" t="s">
        <v>279</v>
      </c>
      <c r="C142" s="8" t="s">
        <v>280</v>
      </c>
      <c r="D142" s="1" t="s">
        <v>26</v>
      </c>
      <c r="E142" s="1" t="s">
        <v>10</v>
      </c>
      <c r="F142" s="9">
        <v>44</v>
      </c>
      <c r="G142" s="9" t="s">
        <v>128</v>
      </c>
      <c r="H142" s="7">
        <v>89.679999999999993</v>
      </c>
      <c r="I142" s="7">
        <f>+Informe3[[#This Row],[Cantidad]]*Informe3[[#This Row],[Precio]]</f>
        <v>3945.9199999999996</v>
      </c>
    </row>
    <row r="143" spans="1:9" x14ac:dyDescent="0.25">
      <c r="A143" s="24" t="s">
        <v>634</v>
      </c>
      <c r="B143" s="1" t="s">
        <v>281</v>
      </c>
      <c r="C143" s="8" t="s">
        <v>282</v>
      </c>
      <c r="D143" s="1" t="s">
        <v>26</v>
      </c>
      <c r="E143" s="1" t="s">
        <v>10</v>
      </c>
      <c r="F143" s="9">
        <f>17+32</f>
        <v>49</v>
      </c>
      <c r="G143" s="9" t="s">
        <v>128</v>
      </c>
      <c r="H143" s="7">
        <v>21.24</v>
      </c>
      <c r="I143" s="7">
        <f>+Informe3[[#This Row],[Cantidad]]*Informe3[[#This Row],[Precio]]</f>
        <v>1040.76</v>
      </c>
    </row>
    <row r="144" spans="1:9" x14ac:dyDescent="0.25">
      <c r="A144" s="23" t="s">
        <v>640</v>
      </c>
      <c r="B144" s="1" t="s">
        <v>283</v>
      </c>
      <c r="C144" s="8" t="s">
        <v>284</v>
      </c>
      <c r="D144" s="1" t="s">
        <v>26</v>
      </c>
      <c r="E144" s="1" t="s">
        <v>10</v>
      </c>
      <c r="F144" s="9">
        <v>8</v>
      </c>
      <c r="G144" s="9" t="s">
        <v>128</v>
      </c>
      <c r="H144" s="7">
        <v>4708.2</v>
      </c>
      <c r="I144" s="7">
        <f>+Informe3[[#This Row],[Cantidad]]*Informe3[[#This Row],[Precio]]</f>
        <v>37665.599999999999</v>
      </c>
    </row>
    <row r="145" spans="1:11" x14ac:dyDescent="0.25">
      <c r="A145" s="24" t="s">
        <v>634</v>
      </c>
      <c r="B145" s="1" t="s">
        <v>285</v>
      </c>
      <c r="C145" s="8" t="s">
        <v>286</v>
      </c>
      <c r="D145" s="1" t="s">
        <v>26</v>
      </c>
      <c r="E145" s="1" t="s">
        <v>10</v>
      </c>
      <c r="F145" s="9">
        <v>3</v>
      </c>
      <c r="G145" s="9" t="s">
        <v>128</v>
      </c>
      <c r="H145" s="7">
        <v>1534</v>
      </c>
      <c r="I145" s="7">
        <f>+Informe3[[#This Row],[Cantidad]]*Informe3[[#This Row],[Precio]]</f>
        <v>4602</v>
      </c>
    </row>
    <row r="146" spans="1:11" x14ac:dyDescent="0.25">
      <c r="A146" s="23" t="s">
        <v>640</v>
      </c>
      <c r="B146" s="1" t="s">
        <v>287</v>
      </c>
      <c r="C146" s="8" t="s">
        <v>288</v>
      </c>
      <c r="D146" s="1" t="s">
        <v>26</v>
      </c>
      <c r="E146" s="1" t="s">
        <v>10</v>
      </c>
      <c r="F146" s="9">
        <v>4</v>
      </c>
      <c r="G146" s="9" t="s">
        <v>128</v>
      </c>
      <c r="H146" s="7">
        <v>12036</v>
      </c>
      <c r="I146" s="7">
        <f>+Informe3[[#This Row],[Cantidad]]*Informe3[[#This Row],[Precio]]</f>
        <v>48144</v>
      </c>
    </row>
    <row r="147" spans="1:11" x14ac:dyDescent="0.25">
      <c r="A147" s="24" t="s">
        <v>634</v>
      </c>
      <c r="B147" s="1" t="s">
        <v>289</v>
      </c>
      <c r="C147" s="8" t="s">
        <v>290</v>
      </c>
      <c r="D147" s="1" t="s">
        <v>26</v>
      </c>
      <c r="E147" s="1" t="s">
        <v>10</v>
      </c>
      <c r="F147" s="9">
        <v>28</v>
      </c>
      <c r="G147" s="9" t="s">
        <v>128</v>
      </c>
      <c r="H147" s="7">
        <v>44.839999999999996</v>
      </c>
      <c r="I147" s="7">
        <f>+Informe3[[#This Row],[Cantidad]]*Informe3[[#This Row],[Precio]]</f>
        <v>1255.52</v>
      </c>
    </row>
    <row r="148" spans="1:11" x14ac:dyDescent="0.25">
      <c r="A148" s="23" t="s">
        <v>639</v>
      </c>
      <c r="B148" s="1" t="s">
        <v>291</v>
      </c>
      <c r="C148" s="8" t="s">
        <v>292</v>
      </c>
      <c r="D148" s="1" t="s">
        <v>26</v>
      </c>
      <c r="E148" s="1" t="s">
        <v>10</v>
      </c>
      <c r="F148" s="9">
        <v>3</v>
      </c>
      <c r="G148" s="9" t="s">
        <v>128</v>
      </c>
      <c r="H148" s="7">
        <v>817.69280000000003</v>
      </c>
      <c r="I148" s="7">
        <f>+Informe3[[#This Row],[Cantidad]]*Informe3[[#This Row],[Precio]]</f>
        <v>2453.0784000000003</v>
      </c>
    </row>
    <row r="149" spans="1:11" x14ac:dyDescent="0.25">
      <c r="A149" s="24" t="s">
        <v>639</v>
      </c>
      <c r="B149" s="1" t="s">
        <v>293</v>
      </c>
      <c r="C149" s="3" t="s">
        <v>294</v>
      </c>
      <c r="D149" s="4" t="s">
        <v>26</v>
      </c>
      <c r="E149" s="4" t="s">
        <v>10</v>
      </c>
      <c r="F149" s="5">
        <v>3</v>
      </c>
      <c r="G149" s="5" t="s">
        <v>128</v>
      </c>
      <c r="H149" s="6">
        <v>1273.22</v>
      </c>
      <c r="I149" s="7">
        <f>+Informe3[[#This Row],[Cantidad]]*Informe3[[#This Row],[Precio]]</f>
        <v>3819.66</v>
      </c>
    </row>
    <row r="150" spans="1:11" x14ac:dyDescent="0.25">
      <c r="A150" s="23" t="s">
        <v>634</v>
      </c>
      <c r="B150" s="1" t="s">
        <v>295</v>
      </c>
      <c r="C150" s="8" t="s">
        <v>296</v>
      </c>
      <c r="D150" s="1" t="s">
        <v>26</v>
      </c>
      <c r="E150" s="1" t="s">
        <v>10</v>
      </c>
      <c r="F150" s="9">
        <v>7</v>
      </c>
      <c r="G150" s="9" t="s">
        <v>128</v>
      </c>
      <c r="H150" s="7">
        <v>18939.009999999998</v>
      </c>
      <c r="I150" s="7">
        <f>+Informe3[[#This Row],[Cantidad]]*Informe3[[#This Row],[Precio]]</f>
        <v>132573.06999999998</v>
      </c>
    </row>
    <row r="151" spans="1:11" x14ac:dyDescent="0.25">
      <c r="A151" s="24" t="s">
        <v>634</v>
      </c>
      <c r="B151" s="1" t="s">
        <v>297</v>
      </c>
      <c r="C151" s="8" t="s">
        <v>298</v>
      </c>
      <c r="D151" s="1" t="s">
        <v>26</v>
      </c>
      <c r="E151" s="1" t="s">
        <v>10</v>
      </c>
      <c r="F151" s="9">
        <v>13</v>
      </c>
      <c r="G151" s="9" t="s">
        <v>128</v>
      </c>
      <c r="H151" s="7">
        <v>17873.060000000001</v>
      </c>
      <c r="I151" s="7">
        <f>+Informe3[[#This Row],[Cantidad]]*Informe3[[#This Row],[Precio]]</f>
        <v>232349.78000000003</v>
      </c>
      <c r="K151" s="10"/>
    </row>
    <row r="152" spans="1:11" x14ac:dyDescent="0.25">
      <c r="A152" s="23" t="s">
        <v>634</v>
      </c>
      <c r="B152" s="1" t="s">
        <v>299</v>
      </c>
      <c r="C152" s="8" t="s">
        <v>300</v>
      </c>
      <c r="D152" s="1" t="s">
        <v>26</v>
      </c>
      <c r="E152" s="1" t="s">
        <v>10</v>
      </c>
      <c r="F152" s="9">
        <v>4</v>
      </c>
      <c r="G152" s="9" t="s">
        <v>128</v>
      </c>
      <c r="H152" s="7">
        <v>1534</v>
      </c>
      <c r="I152" s="7">
        <f>+Informe3[[#This Row],[Cantidad]]*Informe3[[#This Row],[Precio]]</f>
        <v>6136</v>
      </c>
    </row>
    <row r="153" spans="1:11" x14ac:dyDescent="0.25">
      <c r="A153" s="24" t="s">
        <v>640</v>
      </c>
      <c r="B153" s="1" t="s">
        <v>301</v>
      </c>
      <c r="C153" s="8" t="s">
        <v>302</v>
      </c>
      <c r="D153" s="1" t="s">
        <v>26</v>
      </c>
      <c r="E153" s="1" t="s">
        <v>10</v>
      </c>
      <c r="F153" s="9">
        <v>15</v>
      </c>
      <c r="G153" s="9" t="s">
        <v>128</v>
      </c>
      <c r="H153" s="7">
        <v>33040</v>
      </c>
      <c r="I153" s="7">
        <f>+Informe3[[#This Row],[Cantidad]]*Informe3[[#This Row],[Precio]]</f>
        <v>495600</v>
      </c>
    </row>
    <row r="154" spans="1:11" x14ac:dyDescent="0.25">
      <c r="A154" s="23" t="s">
        <v>640</v>
      </c>
      <c r="B154" s="1" t="s">
        <v>303</v>
      </c>
      <c r="C154" s="8" t="s">
        <v>304</v>
      </c>
      <c r="D154" s="1" t="s">
        <v>26</v>
      </c>
      <c r="E154" s="1" t="s">
        <v>10</v>
      </c>
      <c r="F154" s="9">
        <v>10</v>
      </c>
      <c r="G154" s="9" t="s">
        <v>128</v>
      </c>
      <c r="H154" s="7">
        <v>34220</v>
      </c>
      <c r="I154" s="7">
        <f>+Informe3[[#This Row],[Cantidad]]*Informe3[[#This Row],[Precio]]</f>
        <v>342200</v>
      </c>
    </row>
    <row r="155" spans="1:11" x14ac:dyDescent="0.25">
      <c r="A155" s="24" t="s">
        <v>634</v>
      </c>
      <c r="B155" s="1" t="s">
        <v>305</v>
      </c>
      <c r="C155" s="8" t="s">
        <v>306</v>
      </c>
      <c r="D155" s="1" t="s">
        <v>26</v>
      </c>
      <c r="E155" s="1" t="s">
        <v>10</v>
      </c>
      <c r="F155" s="9">
        <v>16</v>
      </c>
      <c r="G155" s="9" t="s">
        <v>128</v>
      </c>
      <c r="H155" s="7">
        <v>241.89999999999998</v>
      </c>
      <c r="I155" s="7">
        <f>+Informe3[[#This Row],[Cantidad]]*Informe3[[#This Row],[Precio]]</f>
        <v>3870.3999999999996</v>
      </c>
    </row>
    <row r="156" spans="1:11" x14ac:dyDescent="0.25">
      <c r="A156" s="23" t="s">
        <v>634</v>
      </c>
      <c r="B156" s="1" t="s">
        <v>307</v>
      </c>
      <c r="C156" s="8" t="s">
        <v>308</v>
      </c>
      <c r="D156" s="1" t="s">
        <v>26</v>
      </c>
      <c r="E156" s="1" t="s">
        <v>10</v>
      </c>
      <c r="F156" s="9">
        <v>76</v>
      </c>
      <c r="G156" s="9" t="s">
        <v>128</v>
      </c>
      <c r="H156" s="7">
        <v>6.7849999999999993</v>
      </c>
      <c r="I156" s="7">
        <f>+Informe3[[#This Row],[Cantidad]]*Informe3[[#This Row],[Precio]]</f>
        <v>515.66</v>
      </c>
    </row>
    <row r="157" spans="1:11" x14ac:dyDescent="0.25">
      <c r="A157" s="24" t="s">
        <v>634</v>
      </c>
      <c r="B157" s="1" t="s">
        <v>309</v>
      </c>
      <c r="C157" s="8" t="s">
        <v>310</v>
      </c>
      <c r="D157" s="1" t="s">
        <v>26</v>
      </c>
      <c r="E157" s="1" t="s">
        <v>10</v>
      </c>
      <c r="F157" s="9">
        <v>20</v>
      </c>
      <c r="G157" s="9" t="s">
        <v>128</v>
      </c>
      <c r="H157" s="7">
        <v>1770</v>
      </c>
      <c r="I157" s="7">
        <f>+Informe3[[#This Row],[Cantidad]]*Informe3[[#This Row],[Precio]]</f>
        <v>35400</v>
      </c>
    </row>
    <row r="158" spans="1:11" x14ac:dyDescent="0.25">
      <c r="A158" s="23" t="s">
        <v>634</v>
      </c>
      <c r="B158" s="1" t="s">
        <v>311</v>
      </c>
      <c r="C158" s="8" t="s">
        <v>312</v>
      </c>
      <c r="D158" s="1" t="s">
        <v>26</v>
      </c>
      <c r="E158" s="1" t="s">
        <v>10</v>
      </c>
      <c r="F158" s="9">
        <v>25</v>
      </c>
      <c r="G158" s="9" t="s">
        <v>128</v>
      </c>
      <c r="H158" s="7">
        <v>54.988</v>
      </c>
      <c r="I158" s="7">
        <f>+Informe3[[#This Row],[Cantidad]]*Informe3[[#This Row],[Precio]]</f>
        <v>1374.7</v>
      </c>
    </row>
    <row r="159" spans="1:11" x14ac:dyDescent="0.25">
      <c r="A159" s="24" t="s">
        <v>634</v>
      </c>
      <c r="B159" s="1" t="s">
        <v>313</v>
      </c>
      <c r="C159" s="8" t="s">
        <v>314</v>
      </c>
      <c r="D159" s="1" t="s">
        <v>26</v>
      </c>
      <c r="E159" s="1" t="s">
        <v>10</v>
      </c>
      <c r="F159" s="9">
        <v>25</v>
      </c>
      <c r="G159" s="9" t="s">
        <v>128</v>
      </c>
      <c r="H159" s="7">
        <v>317.41999999999996</v>
      </c>
      <c r="I159" s="7">
        <f>+Informe3[[#This Row],[Cantidad]]*Informe3[[#This Row],[Precio]]</f>
        <v>7935.4999999999991</v>
      </c>
    </row>
    <row r="160" spans="1:11" x14ac:dyDescent="0.25">
      <c r="A160" s="23" t="s">
        <v>634</v>
      </c>
      <c r="B160" s="1" t="s">
        <v>315</v>
      </c>
      <c r="C160" s="8" t="s">
        <v>316</v>
      </c>
      <c r="D160" s="1" t="s">
        <v>26</v>
      </c>
      <c r="E160" s="1" t="s">
        <v>10</v>
      </c>
      <c r="F160" s="9">
        <v>55</v>
      </c>
      <c r="G160" s="9" t="s">
        <v>128</v>
      </c>
      <c r="H160" s="7">
        <v>17.7</v>
      </c>
      <c r="I160" s="7">
        <f>+Informe3[[#This Row],[Cantidad]]*Informe3[[#This Row],[Precio]]</f>
        <v>973.5</v>
      </c>
    </row>
    <row r="161" spans="1:9" x14ac:dyDescent="0.25">
      <c r="A161" s="24" t="s">
        <v>635</v>
      </c>
      <c r="B161" s="1" t="s">
        <v>317</v>
      </c>
      <c r="C161" s="8" t="s">
        <v>318</v>
      </c>
      <c r="D161" s="1" t="s">
        <v>26</v>
      </c>
      <c r="E161" s="1" t="s">
        <v>10</v>
      </c>
      <c r="F161" s="9">
        <v>49</v>
      </c>
      <c r="G161" s="9" t="s">
        <v>128</v>
      </c>
      <c r="H161" s="7">
        <v>1003</v>
      </c>
      <c r="I161" s="7">
        <f>+Informe3[[#This Row],[Cantidad]]*Informe3[[#This Row],[Precio]]</f>
        <v>49147</v>
      </c>
    </row>
    <row r="162" spans="1:9" x14ac:dyDescent="0.25">
      <c r="A162" s="23" t="s">
        <v>635</v>
      </c>
      <c r="B162" s="1" t="s">
        <v>319</v>
      </c>
      <c r="C162" s="8" t="s">
        <v>320</v>
      </c>
      <c r="D162" s="1" t="s">
        <v>26</v>
      </c>
      <c r="E162" s="1" t="s">
        <v>10</v>
      </c>
      <c r="F162" s="9">
        <v>5</v>
      </c>
      <c r="G162" s="9" t="s">
        <v>128</v>
      </c>
      <c r="H162" s="7">
        <v>3565</v>
      </c>
      <c r="I162" s="7">
        <f>+Informe3[[#This Row],[Cantidad]]*Informe3[[#This Row],[Precio]]</f>
        <v>17825</v>
      </c>
    </row>
    <row r="163" spans="1:9" x14ac:dyDescent="0.25">
      <c r="A163" s="24" t="s">
        <v>634</v>
      </c>
      <c r="B163" s="1" t="s">
        <v>321</v>
      </c>
      <c r="C163" s="8" t="s">
        <v>322</v>
      </c>
      <c r="D163" s="1" t="s">
        <v>26</v>
      </c>
      <c r="E163" s="1" t="s">
        <v>10</v>
      </c>
      <c r="F163" s="9">
        <v>18</v>
      </c>
      <c r="G163" s="9" t="s">
        <v>128</v>
      </c>
      <c r="H163" s="7">
        <v>245.5</v>
      </c>
      <c r="I163" s="7">
        <f>+Informe3[[#This Row],[Cantidad]]*Informe3[[#This Row],[Precio]]</f>
        <v>4419</v>
      </c>
    </row>
    <row r="164" spans="1:9" x14ac:dyDescent="0.25">
      <c r="A164" s="23" t="s">
        <v>634</v>
      </c>
      <c r="B164" s="1" t="s">
        <v>323</v>
      </c>
      <c r="C164" s="8" t="s">
        <v>324</v>
      </c>
      <c r="D164" s="1" t="s">
        <v>26</v>
      </c>
      <c r="E164" s="1" t="s">
        <v>10</v>
      </c>
      <c r="F164" s="9">
        <v>80</v>
      </c>
      <c r="G164" s="9" t="s">
        <v>128</v>
      </c>
      <c r="H164" s="7">
        <v>123.9</v>
      </c>
      <c r="I164" s="7">
        <f>+Informe3[[#This Row],[Cantidad]]*Informe3[[#This Row],[Precio]]</f>
        <v>9912</v>
      </c>
    </row>
    <row r="165" spans="1:9" x14ac:dyDescent="0.25">
      <c r="A165" s="24" t="s">
        <v>636</v>
      </c>
      <c r="B165" s="1" t="s">
        <v>325</v>
      </c>
      <c r="C165" s="8" t="s">
        <v>326</v>
      </c>
      <c r="D165" s="1" t="s">
        <v>26</v>
      </c>
      <c r="E165" s="1" t="s">
        <v>10</v>
      </c>
      <c r="F165" s="9">
        <v>2</v>
      </c>
      <c r="G165" s="9" t="s">
        <v>128</v>
      </c>
      <c r="H165" s="7">
        <v>248.95639999999997</v>
      </c>
      <c r="I165" s="7">
        <f>+Informe3[[#This Row],[Cantidad]]*Informe3[[#This Row],[Precio]]</f>
        <v>497.91279999999995</v>
      </c>
    </row>
    <row r="166" spans="1:9" x14ac:dyDescent="0.25">
      <c r="A166" s="23" t="s">
        <v>639</v>
      </c>
      <c r="B166" s="1" t="s">
        <v>327</v>
      </c>
      <c r="C166" s="8" t="s">
        <v>328</v>
      </c>
      <c r="D166" s="1" t="s">
        <v>26</v>
      </c>
      <c r="E166" s="1" t="s">
        <v>10</v>
      </c>
      <c r="F166" s="9">
        <v>30</v>
      </c>
      <c r="G166" s="9" t="s">
        <v>128</v>
      </c>
      <c r="H166" s="7">
        <v>49.559999999999995</v>
      </c>
      <c r="I166" s="7">
        <f>+Informe3[[#This Row],[Cantidad]]*Informe3[[#This Row],[Precio]]</f>
        <v>1486.8</v>
      </c>
    </row>
    <row r="167" spans="1:9" x14ac:dyDescent="0.25">
      <c r="A167" s="24" t="s">
        <v>637</v>
      </c>
      <c r="B167" s="1" t="s">
        <v>329</v>
      </c>
      <c r="C167" s="8" t="s">
        <v>330</v>
      </c>
      <c r="D167" s="1" t="s">
        <v>26</v>
      </c>
      <c r="E167" s="1" t="s">
        <v>10</v>
      </c>
      <c r="F167" s="9">
        <v>1</v>
      </c>
      <c r="G167" s="9" t="s">
        <v>128</v>
      </c>
      <c r="H167" s="7">
        <v>171.1</v>
      </c>
      <c r="I167" s="7">
        <f>+Informe3[[#This Row],[Cantidad]]*Informe3[[#This Row],[Precio]]</f>
        <v>171.1</v>
      </c>
    </row>
    <row r="168" spans="1:9" x14ac:dyDescent="0.25">
      <c r="A168" s="23" t="s">
        <v>637</v>
      </c>
      <c r="B168" s="1" t="s">
        <v>331</v>
      </c>
      <c r="C168" s="8" t="s">
        <v>332</v>
      </c>
      <c r="D168" s="1" t="s">
        <v>26</v>
      </c>
      <c r="E168" s="1" t="s">
        <v>10</v>
      </c>
      <c r="F168" s="9">
        <v>4</v>
      </c>
      <c r="G168" s="9" t="s">
        <v>128</v>
      </c>
      <c r="H168" s="7">
        <v>421.26</v>
      </c>
      <c r="I168" s="7">
        <f>+Informe3[[#This Row],[Cantidad]]*Informe3[[#This Row],[Precio]]</f>
        <v>1685.04</v>
      </c>
    </row>
    <row r="169" spans="1:9" x14ac:dyDescent="0.25">
      <c r="A169" s="24" t="s">
        <v>635</v>
      </c>
      <c r="B169" s="1" t="s">
        <v>333</v>
      </c>
      <c r="C169" s="8" t="s">
        <v>334</v>
      </c>
      <c r="D169" s="1" t="s">
        <v>26</v>
      </c>
      <c r="E169" s="1" t="s">
        <v>10</v>
      </c>
      <c r="F169" s="9">
        <v>43</v>
      </c>
      <c r="G169" s="9" t="s">
        <v>128</v>
      </c>
      <c r="H169" s="7">
        <v>489.7</v>
      </c>
      <c r="I169" s="7">
        <f>+Informe3[[#This Row],[Cantidad]]*Informe3[[#This Row],[Precio]]</f>
        <v>21057.1</v>
      </c>
    </row>
    <row r="170" spans="1:9" x14ac:dyDescent="0.25">
      <c r="A170" s="23" t="s">
        <v>634</v>
      </c>
      <c r="B170" s="1" t="s">
        <v>335</v>
      </c>
      <c r="C170" s="8" t="s">
        <v>336</v>
      </c>
      <c r="D170" s="1" t="s">
        <v>26</v>
      </c>
      <c r="E170" s="1" t="s">
        <v>10</v>
      </c>
      <c r="F170" s="9">
        <v>30</v>
      </c>
      <c r="G170" s="9" t="s">
        <v>128</v>
      </c>
      <c r="H170" s="7">
        <v>188.79999999999998</v>
      </c>
      <c r="I170" s="7">
        <f>+Informe3[[#This Row],[Cantidad]]*Informe3[[#This Row],[Precio]]</f>
        <v>5663.9999999999991</v>
      </c>
    </row>
    <row r="171" spans="1:9" x14ac:dyDescent="0.25">
      <c r="A171" s="24" t="s">
        <v>634</v>
      </c>
      <c r="B171" s="1" t="s">
        <v>337</v>
      </c>
      <c r="C171" s="8" t="s">
        <v>338</v>
      </c>
      <c r="D171" s="1" t="s">
        <v>26</v>
      </c>
      <c r="E171" s="1" t="s">
        <v>10</v>
      </c>
      <c r="F171" s="9">
        <v>1</v>
      </c>
      <c r="G171" s="9" t="s">
        <v>128</v>
      </c>
      <c r="H171" s="7">
        <v>3540</v>
      </c>
      <c r="I171" s="7">
        <f>+Informe3[[#This Row],[Cantidad]]*Informe3[[#This Row],[Precio]]</f>
        <v>3540</v>
      </c>
    </row>
    <row r="172" spans="1:9" x14ac:dyDescent="0.25">
      <c r="A172" s="23" t="s">
        <v>634</v>
      </c>
      <c r="B172" s="1" t="s">
        <v>339</v>
      </c>
      <c r="C172" s="8" t="s">
        <v>340</v>
      </c>
      <c r="D172" s="1" t="s">
        <v>26</v>
      </c>
      <c r="E172" s="1" t="s">
        <v>10</v>
      </c>
      <c r="F172" s="9">
        <v>10</v>
      </c>
      <c r="G172" s="9" t="s">
        <v>128</v>
      </c>
      <c r="H172" s="7">
        <v>8.26</v>
      </c>
      <c r="I172" s="7">
        <f>+Informe3[[#This Row],[Cantidad]]*Informe3[[#This Row],[Precio]]</f>
        <v>82.6</v>
      </c>
    </row>
    <row r="173" spans="1:9" x14ac:dyDescent="0.25">
      <c r="A173" s="24" t="s">
        <v>634</v>
      </c>
      <c r="B173" s="1" t="s">
        <v>341</v>
      </c>
      <c r="C173" s="8" t="s">
        <v>342</v>
      </c>
      <c r="D173" s="1" t="s">
        <v>26</v>
      </c>
      <c r="E173" s="1" t="s">
        <v>10</v>
      </c>
      <c r="F173" s="9">
        <v>3</v>
      </c>
      <c r="G173" s="9" t="s">
        <v>128</v>
      </c>
      <c r="H173" s="7">
        <v>90.86</v>
      </c>
      <c r="I173" s="7">
        <f>+Informe3[[#This Row],[Cantidad]]*Informe3[[#This Row],[Precio]]</f>
        <v>272.58</v>
      </c>
    </row>
    <row r="174" spans="1:9" x14ac:dyDescent="0.25">
      <c r="A174" s="23" t="s">
        <v>634</v>
      </c>
      <c r="B174" s="1" t="s">
        <v>343</v>
      </c>
      <c r="C174" s="8" t="s">
        <v>344</v>
      </c>
      <c r="D174" s="1" t="s">
        <v>26</v>
      </c>
      <c r="E174" s="1" t="s">
        <v>10</v>
      </c>
      <c r="F174" s="9">
        <v>1</v>
      </c>
      <c r="G174" s="9" t="s">
        <v>128</v>
      </c>
      <c r="H174" s="7">
        <v>236</v>
      </c>
      <c r="I174" s="7">
        <f>+Informe3[[#This Row],[Cantidad]]*Informe3[[#This Row],[Precio]]</f>
        <v>236</v>
      </c>
    </row>
    <row r="175" spans="1:9" x14ac:dyDescent="0.25">
      <c r="A175" s="24" t="s">
        <v>634</v>
      </c>
      <c r="B175" s="1" t="s">
        <v>345</v>
      </c>
      <c r="C175" s="8" t="s">
        <v>346</v>
      </c>
      <c r="D175" s="1" t="s">
        <v>26</v>
      </c>
      <c r="E175" s="1" t="s">
        <v>10</v>
      </c>
      <c r="F175" s="9">
        <v>1</v>
      </c>
      <c r="G175" s="9" t="s">
        <v>128</v>
      </c>
      <c r="H175" s="7">
        <v>329.21999999999997</v>
      </c>
      <c r="I175" s="7">
        <f>+Informe3[[#This Row],[Cantidad]]*Informe3[[#This Row],[Precio]]</f>
        <v>329.21999999999997</v>
      </c>
    </row>
    <row r="176" spans="1:9" x14ac:dyDescent="0.25">
      <c r="A176" s="23" t="s">
        <v>634</v>
      </c>
      <c r="B176" s="1" t="s">
        <v>347</v>
      </c>
      <c r="C176" s="8" t="s">
        <v>348</v>
      </c>
      <c r="D176" s="1" t="s">
        <v>26</v>
      </c>
      <c r="E176" s="1" t="s">
        <v>10</v>
      </c>
      <c r="F176" s="9">
        <v>1</v>
      </c>
      <c r="G176" s="9" t="s">
        <v>128</v>
      </c>
      <c r="H176" s="7">
        <v>354</v>
      </c>
      <c r="I176" s="7">
        <f>+Informe3[[#This Row],[Cantidad]]*Informe3[[#This Row],[Precio]]</f>
        <v>354</v>
      </c>
    </row>
    <row r="177" spans="1:9" x14ac:dyDescent="0.25">
      <c r="A177" s="24" t="s">
        <v>634</v>
      </c>
      <c r="B177" s="1" t="s">
        <v>349</v>
      </c>
      <c r="C177" s="8" t="s">
        <v>350</v>
      </c>
      <c r="D177" s="1" t="s">
        <v>26</v>
      </c>
      <c r="E177" s="1" t="s">
        <v>10</v>
      </c>
      <c r="F177" s="9">
        <v>5</v>
      </c>
      <c r="G177" s="9" t="s">
        <v>128</v>
      </c>
      <c r="H177" s="7">
        <v>182.89999999999998</v>
      </c>
      <c r="I177" s="7">
        <f>+Informe3[[#This Row],[Cantidad]]*Informe3[[#This Row],[Precio]]</f>
        <v>914.49999999999989</v>
      </c>
    </row>
    <row r="178" spans="1:9" x14ac:dyDescent="0.25">
      <c r="A178" s="23" t="s">
        <v>634</v>
      </c>
      <c r="B178" s="1" t="s">
        <v>351</v>
      </c>
      <c r="C178" s="8" t="s">
        <v>352</v>
      </c>
      <c r="D178" s="1" t="s">
        <v>26</v>
      </c>
      <c r="E178" s="1" t="s">
        <v>10</v>
      </c>
      <c r="F178" s="9">
        <v>1</v>
      </c>
      <c r="G178" s="9" t="s">
        <v>128</v>
      </c>
      <c r="H178" s="7">
        <v>188.79999999999998</v>
      </c>
      <c r="I178" s="7">
        <f>+Informe3[[#This Row],[Cantidad]]*Informe3[[#This Row],[Precio]]</f>
        <v>188.79999999999998</v>
      </c>
    </row>
    <row r="179" spans="1:9" x14ac:dyDescent="0.25">
      <c r="A179" s="24" t="s">
        <v>634</v>
      </c>
      <c r="B179" s="1" t="s">
        <v>353</v>
      </c>
      <c r="C179" s="8" t="s">
        <v>354</v>
      </c>
      <c r="D179" s="1" t="s">
        <v>26</v>
      </c>
      <c r="E179" s="1" t="s">
        <v>10</v>
      </c>
      <c r="F179" s="9">
        <v>3</v>
      </c>
      <c r="G179" s="9" t="s">
        <v>128</v>
      </c>
      <c r="H179" s="7">
        <v>212.39999999999998</v>
      </c>
      <c r="I179" s="7">
        <f>+Informe3[[#This Row],[Cantidad]]*Informe3[[#This Row],[Precio]]</f>
        <v>637.19999999999993</v>
      </c>
    </row>
    <row r="180" spans="1:9" x14ac:dyDescent="0.25">
      <c r="A180" s="23" t="s">
        <v>634</v>
      </c>
      <c r="B180" s="1" t="s">
        <v>355</v>
      </c>
      <c r="C180" s="8" t="s">
        <v>356</v>
      </c>
      <c r="D180" s="1" t="s">
        <v>26</v>
      </c>
      <c r="E180" s="1" t="s">
        <v>10</v>
      </c>
      <c r="F180" s="9">
        <v>4</v>
      </c>
      <c r="G180" s="9" t="s">
        <v>128</v>
      </c>
      <c r="H180" s="7">
        <v>377.59999999999997</v>
      </c>
      <c r="I180" s="7">
        <f>+Informe3[[#This Row],[Cantidad]]*Informe3[[#This Row],[Precio]]</f>
        <v>1510.3999999999999</v>
      </c>
    </row>
    <row r="181" spans="1:9" x14ac:dyDescent="0.25">
      <c r="A181" s="24" t="s">
        <v>634</v>
      </c>
      <c r="B181" s="1" t="s">
        <v>357</v>
      </c>
      <c r="C181" s="8" t="s">
        <v>358</v>
      </c>
      <c r="D181" s="1" t="s">
        <v>26</v>
      </c>
      <c r="E181" s="1" t="s">
        <v>10</v>
      </c>
      <c r="F181" s="9">
        <v>1</v>
      </c>
      <c r="G181" s="9" t="s">
        <v>128</v>
      </c>
      <c r="H181" s="7">
        <v>413</v>
      </c>
      <c r="I181" s="7">
        <f>+Informe3[[#This Row],[Cantidad]]*Informe3[[#This Row],[Precio]]</f>
        <v>413</v>
      </c>
    </row>
    <row r="182" spans="1:9" x14ac:dyDescent="0.25">
      <c r="A182" s="23" t="s">
        <v>634</v>
      </c>
      <c r="B182" s="1" t="s">
        <v>359</v>
      </c>
      <c r="C182" s="8" t="s">
        <v>360</v>
      </c>
      <c r="D182" s="1" t="s">
        <v>26</v>
      </c>
      <c r="E182" s="1" t="s">
        <v>10</v>
      </c>
      <c r="F182" s="9">
        <v>1</v>
      </c>
      <c r="G182" s="9" t="s">
        <v>128</v>
      </c>
      <c r="H182" s="7">
        <v>531</v>
      </c>
      <c r="I182" s="7">
        <f>+Informe3[[#This Row],[Cantidad]]*Informe3[[#This Row],[Precio]]</f>
        <v>531</v>
      </c>
    </row>
    <row r="183" spans="1:9" x14ac:dyDescent="0.25">
      <c r="A183" s="24" t="s">
        <v>634</v>
      </c>
      <c r="B183" s="1" t="s">
        <v>361</v>
      </c>
      <c r="C183" s="8" t="s">
        <v>362</v>
      </c>
      <c r="D183" s="1" t="s">
        <v>26</v>
      </c>
      <c r="E183" s="1" t="s">
        <v>10</v>
      </c>
      <c r="F183" s="9">
        <v>1</v>
      </c>
      <c r="G183" s="9" t="s">
        <v>128</v>
      </c>
      <c r="H183" s="7">
        <v>708</v>
      </c>
      <c r="I183" s="7">
        <f>+Informe3[[#This Row],[Cantidad]]*Informe3[[#This Row],[Precio]]</f>
        <v>708</v>
      </c>
    </row>
    <row r="184" spans="1:9" x14ac:dyDescent="0.25">
      <c r="A184" s="23" t="s">
        <v>634</v>
      </c>
      <c r="B184" s="1" t="s">
        <v>363</v>
      </c>
      <c r="C184" s="8" t="s">
        <v>364</v>
      </c>
      <c r="D184" s="1" t="s">
        <v>26</v>
      </c>
      <c r="E184" s="1" t="s">
        <v>10</v>
      </c>
      <c r="F184" s="9">
        <v>2</v>
      </c>
      <c r="G184" s="9" t="s">
        <v>128</v>
      </c>
      <c r="H184" s="7">
        <v>4720</v>
      </c>
      <c r="I184" s="7">
        <f>+Informe3[[#This Row],[Cantidad]]*Informe3[[#This Row],[Precio]]</f>
        <v>9440</v>
      </c>
    </row>
    <row r="185" spans="1:9" x14ac:dyDescent="0.25">
      <c r="A185" s="24" t="s">
        <v>634</v>
      </c>
      <c r="B185" s="1" t="s">
        <v>365</v>
      </c>
      <c r="C185" s="8" t="s">
        <v>366</v>
      </c>
      <c r="D185" s="1" t="s">
        <v>26</v>
      </c>
      <c r="E185" s="1" t="s">
        <v>10</v>
      </c>
      <c r="F185" s="9">
        <v>2</v>
      </c>
      <c r="G185" s="9" t="s">
        <v>128</v>
      </c>
      <c r="H185" s="7">
        <v>63000</v>
      </c>
      <c r="I185" s="7">
        <f>+Informe3[[#This Row],[Cantidad]]*Informe3[[#This Row],[Precio]]</f>
        <v>126000</v>
      </c>
    </row>
    <row r="186" spans="1:9" x14ac:dyDescent="0.25">
      <c r="A186" s="23" t="s">
        <v>639</v>
      </c>
      <c r="B186" s="1" t="s">
        <v>367</v>
      </c>
      <c r="C186" s="8" t="s">
        <v>368</v>
      </c>
      <c r="D186" s="1" t="s">
        <v>26</v>
      </c>
      <c r="E186" s="1" t="s">
        <v>10</v>
      </c>
      <c r="F186" s="9">
        <v>10</v>
      </c>
      <c r="G186" s="9" t="s">
        <v>128</v>
      </c>
      <c r="H186" s="7">
        <v>2999.9965999999995</v>
      </c>
      <c r="I186" s="7">
        <f>+Informe3[[#This Row],[Cantidad]]*Informe3[[#This Row],[Precio]]</f>
        <v>29999.965999999993</v>
      </c>
    </row>
    <row r="187" spans="1:9" x14ac:dyDescent="0.25">
      <c r="A187" s="24" t="s">
        <v>639</v>
      </c>
      <c r="B187" s="1" t="s">
        <v>369</v>
      </c>
      <c r="C187" s="8" t="s">
        <v>370</v>
      </c>
      <c r="D187" s="1" t="s">
        <v>26</v>
      </c>
      <c r="E187" s="1" t="s">
        <v>10</v>
      </c>
      <c r="F187" s="9">
        <v>6</v>
      </c>
      <c r="G187" s="9" t="s">
        <v>128</v>
      </c>
      <c r="H187" s="7">
        <v>3082.2779999999998</v>
      </c>
      <c r="I187" s="7">
        <f>+Informe3[[#This Row],[Cantidad]]*Informe3[[#This Row],[Precio]]</f>
        <v>18493.667999999998</v>
      </c>
    </row>
    <row r="188" spans="1:9" x14ac:dyDescent="0.25">
      <c r="A188" s="23" t="s">
        <v>639</v>
      </c>
      <c r="B188" s="1" t="s">
        <v>371</v>
      </c>
      <c r="C188" s="8" t="s">
        <v>372</v>
      </c>
      <c r="D188" s="1" t="s">
        <v>26</v>
      </c>
      <c r="E188" s="1" t="s">
        <v>10</v>
      </c>
      <c r="F188" s="9">
        <v>3</v>
      </c>
      <c r="G188" s="9" t="s">
        <v>128</v>
      </c>
      <c r="H188" s="7">
        <v>1416</v>
      </c>
      <c r="I188" s="7">
        <f>+Informe3[[#This Row],[Cantidad]]*Informe3[[#This Row],[Precio]]</f>
        <v>4248</v>
      </c>
    </row>
    <row r="189" spans="1:9" x14ac:dyDescent="0.25">
      <c r="A189" s="24" t="s">
        <v>634</v>
      </c>
      <c r="B189" s="1" t="s">
        <v>373</v>
      </c>
      <c r="C189" s="8" t="s">
        <v>374</v>
      </c>
      <c r="D189" s="1" t="s">
        <v>26</v>
      </c>
      <c r="E189" s="1" t="s">
        <v>10</v>
      </c>
      <c r="F189" s="9">
        <v>1</v>
      </c>
      <c r="G189" s="9" t="s">
        <v>128</v>
      </c>
      <c r="H189" s="7">
        <v>1699.1999999999998</v>
      </c>
      <c r="I189" s="7">
        <f>+Informe3[[#This Row],[Cantidad]]*Informe3[[#This Row],[Precio]]</f>
        <v>1699.1999999999998</v>
      </c>
    </row>
    <row r="190" spans="1:9" x14ac:dyDescent="0.25">
      <c r="A190" s="23" t="s">
        <v>634</v>
      </c>
      <c r="B190" s="1" t="s">
        <v>375</v>
      </c>
      <c r="C190" s="8" t="s">
        <v>376</v>
      </c>
      <c r="D190" s="1" t="s">
        <v>26</v>
      </c>
      <c r="E190" s="1" t="s">
        <v>10</v>
      </c>
      <c r="F190" s="9">
        <v>1</v>
      </c>
      <c r="G190" s="9" t="s">
        <v>128</v>
      </c>
      <c r="H190" s="7">
        <v>1829</v>
      </c>
      <c r="I190" s="7">
        <f>+Informe3[[#This Row],[Cantidad]]*Informe3[[#This Row],[Precio]]</f>
        <v>1829</v>
      </c>
    </row>
    <row r="191" spans="1:9" x14ac:dyDescent="0.25">
      <c r="A191" s="24" t="s">
        <v>634</v>
      </c>
      <c r="B191" s="1" t="s">
        <v>377</v>
      </c>
      <c r="C191" s="8" t="s">
        <v>378</v>
      </c>
      <c r="D191" s="1" t="s">
        <v>26</v>
      </c>
      <c r="E191" s="1" t="s">
        <v>10</v>
      </c>
      <c r="F191" s="9">
        <v>1</v>
      </c>
      <c r="G191" s="9" t="s">
        <v>128</v>
      </c>
      <c r="H191" s="7">
        <v>678.5</v>
      </c>
      <c r="I191" s="7">
        <f>+Informe3[[#This Row],[Cantidad]]*Informe3[[#This Row],[Precio]]</f>
        <v>678.5</v>
      </c>
    </row>
    <row r="192" spans="1:9" x14ac:dyDescent="0.25">
      <c r="A192" s="23" t="s">
        <v>634</v>
      </c>
      <c r="B192" s="1" t="s">
        <v>379</v>
      </c>
      <c r="C192" s="8" t="s">
        <v>380</v>
      </c>
      <c r="D192" s="1" t="s">
        <v>26</v>
      </c>
      <c r="E192" s="1" t="s">
        <v>10</v>
      </c>
      <c r="F192" s="9">
        <v>1</v>
      </c>
      <c r="G192" s="9" t="s">
        <v>128</v>
      </c>
      <c r="H192" s="7">
        <v>814.19999999999993</v>
      </c>
      <c r="I192" s="7">
        <f>+Informe3[[#This Row],[Cantidad]]*Informe3[[#This Row],[Precio]]</f>
        <v>814.19999999999993</v>
      </c>
    </row>
    <row r="193" spans="1:9" x14ac:dyDescent="0.25">
      <c r="A193" s="24" t="s">
        <v>634</v>
      </c>
      <c r="B193" s="1" t="s">
        <v>381</v>
      </c>
      <c r="C193" s="8" t="s">
        <v>382</v>
      </c>
      <c r="D193" s="1" t="s">
        <v>26</v>
      </c>
      <c r="E193" s="1" t="s">
        <v>10</v>
      </c>
      <c r="F193" s="9">
        <v>1</v>
      </c>
      <c r="G193" s="9" t="s">
        <v>128</v>
      </c>
      <c r="H193" s="7">
        <v>885</v>
      </c>
      <c r="I193" s="7">
        <f>+Informe3[[#This Row],[Cantidad]]*Informe3[[#This Row],[Precio]]</f>
        <v>885</v>
      </c>
    </row>
    <row r="194" spans="1:9" x14ac:dyDescent="0.25">
      <c r="A194" s="27" t="s">
        <v>634</v>
      </c>
      <c r="B194" s="1" t="s">
        <v>383</v>
      </c>
      <c r="C194" s="8" t="s">
        <v>384</v>
      </c>
      <c r="D194" s="1" t="s">
        <v>26</v>
      </c>
      <c r="E194" s="1" t="s">
        <v>10</v>
      </c>
      <c r="F194" s="9">
        <v>2</v>
      </c>
      <c r="G194" s="9" t="s">
        <v>128</v>
      </c>
      <c r="H194" s="7">
        <v>3800</v>
      </c>
      <c r="I194" s="7">
        <f>+Informe3[[#This Row],[Cantidad]]*Informe3[[#This Row],[Precio]]</f>
        <v>7600</v>
      </c>
    </row>
    <row r="195" spans="1:9" x14ac:dyDescent="0.25">
      <c r="A195" s="24" t="s">
        <v>634</v>
      </c>
      <c r="B195" s="1" t="s">
        <v>385</v>
      </c>
      <c r="C195" s="8" t="s">
        <v>386</v>
      </c>
      <c r="D195" s="1" t="s">
        <v>26</v>
      </c>
      <c r="E195" s="1" t="s">
        <v>10</v>
      </c>
      <c r="F195" s="9">
        <v>8</v>
      </c>
      <c r="G195" s="9" t="s">
        <v>128</v>
      </c>
      <c r="H195" s="7">
        <v>289.09999999999997</v>
      </c>
      <c r="I195" s="7">
        <f>+Informe3[[#This Row],[Cantidad]]*Informe3[[#This Row],[Precio]]</f>
        <v>2312.7999999999997</v>
      </c>
    </row>
    <row r="196" spans="1:9" x14ac:dyDescent="0.25">
      <c r="A196" s="23" t="s">
        <v>634</v>
      </c>
      <c r="B196" s="1" t="s">
        <v>387</v>
      </c>
      <c r="C196" s="8" t="s">
        <v>388</v>
      </c>
      <c r="D196" s="1" t="s">
        <v>26</v>
      </c>
      <c r="E196" s="1" t="s">
        <v>10</v>
      </c>
      <c r="F196" s="9">
        <v>8</v>
      </c>
      <c r="G196" s="9" t="s">
        <v>128</v>
      </c>
      <c r="H196" s="7">
        <v>306.8</v>
      </c>
      <c r="I196" s="7">
        <f>+Informe3[[#This Row],[Cantidad]]*Informe3[[#This Row],[Precio]]</f>
        <v>2454.4</v>
      </c>
    </row>
    <row r="197" spans="1:9" x14ac:dyDescent="0.25">
      <c r="A197" s="24" t="s">
        <v>634</v>
      </c>
      <c r="B197" s="1" t="s">
        <v>389</v>
      </c>
      <c r="C197" s="8" t="s">
        <v>390</v>
      </c>
      <c r="D197" s="1" t="s">
        <v>26</v>
      </c>
      <c r="E197" s="1" t="s">
        <v>10</v>
      </c>
      <c r="F197" s="9">
        <v>8</v>
      </c>
      <c r="G197" s="9" t="s">
        <v>128</v>
      </c>
      <c r="H197" s="7">
        <v>224.2</v>
      </c>
      <c r="I197" s="7">
        <f>+Informe3[[#This Row],[Cantidad]]*Informe3[[#This Row],[Precio]]</f>
        <v>1793.6</v>
      </c>
    </row>
    <row r="198" spans="1:9" x14ac:dyDescent="0.25">
      <c r="A198" s="23" t="s">
        <v>634</v>
      </c>
      <c r="B198" s="1" t="s">
        <v>391</v>
      </c>
      <c r="C198" s="8" t="s">
        <v>392</v>
      </c>
      <c r="D198" s="1" t="s">
        <v>26</v>
      </c>
      <c r="E198" s="1" t="s">
        <v>10</v>
      </c>
      <c r="F198" s="9">
        <v>8</v>
      </c>
      <c r="G198" s="9" t="s">
        <v>128</v>
      </c>
      <c r="H198" s="7">
        <v>295</v>
      </c>
      <c r="I198" s="7">
        <f>+Informe3[[#This Row],[Cantidad]]*Informe3[[#This Row],[Precio]]</f>
        <v>2360</v>
      </c>
    </row>
    <row r="199" spans="1:9" x14ac:dyDescent="0.25">
      <c r="A199" s="24" t="s">
        <v>634</v>
      </c>
      <c r="B199" s="1" t="s">
        <v>393</v>
      </c>
      <c r="C199" s="8" t="s">
        <v>394</v>
      </c>
      <c r="D199" s="1" t="s">
        <v>26</v>
      </c>
      <c r="E199" s="1" t="s">
        <v>10</v>
      </c>
      <c r="F199" s="9">
        <v>8</v>
      </c>
      <c r="G199" s="9" t="s">
        <v>128</v>
      </c>
      <c r="H199" s="7">
        <v>377.59999999999997</v>
      </c>
      <c r="I199" s="7">
        <f>+Informe3[[#This Row],[Cantidad]]*Informe3[[#This Row],[Precio]]</f>
        <v>3020.7999999999997</v>
      </c>
    </row>
    <row r="200" spans="1:9" x14ac:dyDescent="0.25">
      <c r="A200" s="23" t="s">
        <v>634</v>
      </c>
      <c r="B200" s="1" t="s">
        <v>395</v>
      </c>
      <c r="C200" s="8" t="s">
        <v>396</v>
      </c>
      <c r="D200" s="1" t="s">
        <v>26</v>
      </c>
      <c r="E200" s="1" t="s">
        <v>10</v>
      </c>
      <c r="F200" s="9">
        <v>8</v>
      </c>
      <c r="G200" s="9" t="s">
        <v>128</v>
      </c>
      <c r="H200" s="7">
        <v>413</v>
      </c>
      <c r="I200" s="7">
        <f>+Informe3[[#This Row],[Cantidad]]*Informe3[[#This Row],[Precio]]</f>
        <v>3304</v>
      </c>
    </row>
    <row r="201" spans="1:9" x14ac:dyDescent="0.25">
      <c r="A201" s="24" t="s">
        <v>639</v>
      </c>
      <c r="B201" s="1" t="s">
        <v>397</v>
      </c>
      <c r="C201" s="8" t="s">
        <v>398</v>
      </c>
      <c r="D201" s="1" t="s">
        <v>26</v>
      </c>
      <c r="E201" s="1" t="s">
        <v>10</v>
      </c>
      <c r="F201" s="9">
        <v>5</v>
      </c>
      <c r="G201" s="9" t="s">
        <v>128</v>
      </c>
      <c r="H201" s="7">
        <v>2950</v>
      </c>
      <c r="I201" s="7">
        <f>+Informe3[[#This Row],[Cantidad]]*Informe3[[#This Row],[Precio]]</f>
        <v>14750</v>
      </c>
    </row>
    <row r="202" spans="1:9" x14ac:dyDescent="0.25">
      <c r="A202" s="23" t="s">
        <v>639</v>
      </c>
      <c r="B202" s="1" t="s">
        <v>399</v>
      </c>
      <c r="C202" s="8" t="s">
        <v>400</v>
      </c>
      <c r="D202" s="1" t="s">
        <v>26</v>
      </c>
      <c r="E202" s="1" t="s">
        <v>10</v>
      </c>
      <c r="F202" s="9">
        <v>5</v>
      </c>
      <c r="G202" s="9" t="s">
        <v>128</v>
      </c>
      <c r="H202" s="7">
        <v>1876.1999999999998</v>
      </c>
      <c r="I202" s="7">
        <f>+Informe3[[#This Row],[Cantidad]]*Informe3[[#This Row],[Precio]]</f>
        <v>9381</v>
      </c>
    </row>
    <row r="203" spans="1:9" x14ac:dyDescent="0.25">
      <c r="A203" s="24" t="s">
        <v>634</v>
      </c>
      <c r="B203" s="1" t="s">
        <v>401</v>
      </c>
      <c r="C203" s="8" t="s">
        <v>402</v>
      </c>
      <c r="D203" s="1" t="s">
        <v>26</v>
      </c>
      <c r="E203" s="1" t="s">
        <v>10</v>
      </c>
      <c r="F203" s="9">
        <v>8</v>
      </c>
      <c r="G203" s="9" t="s">
        <v>128</v>
      </c>
      <c r="H203" s="7">
        <v>33.04</v>
      </c>
      <c r="I203" s="7">
        <f>+Informe3[[#This Row],[Cantidad]]*Informe3[[#This Row],[Precio]]</f>
        <v>264.32</v>
      </c>
    </row>
    <row r="204" spans="1:9" x14ac:dyDescent="0.25">
      <c r="A204" s="23" t="s">
        <v>634</v>
      </c>
      <c r="B204" s="1" t="s">
        <v>403</v>
      </c>
      <c r="C204" s="8" t="s">
        <v>404</v>
      </c>
      <c r="D204" s="1" t="s">
        <v>26</v>
      </c>
      <c r="E204" s="1" t="s">
        <v>10</v>
      </c>
      <c r="F204" s="9">
        <v>9</v>
      </c>
      <c r="G204" s="9" t="s">
        <v>128</v>
      </c>
      <c r="H204" s="7">
        <v>42.48</v>
      </c>
      <c r="I204" s="7">
        <f>+Informe3[[#This Row],[Cantidad]]*Informe3[[#This Row],[Precio]]</f>
        <v>382.32</v>
      </c>
    </row>
    <row r="205" spans="1:9" x14ac:dyDescent="0.25">
      <c r="A205" s="24" t="s">
        <v>634</v>
      </c>
      <c r="B205" s="1" t="s">
        <v>405</v>
      </c>
      <c r="C205" s="8" t="s">
        <v>406</v>
      </c>
      <c r="D205" s="1" t="s">
        <v>26</v>
      </c>
      <c r="E205" s="1" t="s">
        <v>10</v>
      </c>
      <c r="F205" s="9">
        <v>6</v>
      </c>
      <c r="G205" s="9" t="s">
        <v>128</v>
      </c>
      <c r="H205" s="7">
        <v>90.86</v>
      </c>
      <c r="I205" s="7">
        <f>+Informe3[[#This Row],[Cantidad]]*Informe3[[#This Row],[Precio]]</f>
        <v>545.16</v>
      </c>
    </row>
    <row r="206" spans="1:9" x14ac:dyDescent="0.25">
      <c r="A206" s="23" t="s">
        <v>634</v>
      </c>
      <c r="B206" s="1" t="s">
        <v>407</v>
      </c>
      <c r="C206" s="8" t="s">
        <v>408</v>
      </c>
      <c r="D206" s="1" t="s">
        <v>26</v>
      </c>
      <c r="E206" s="1" t="s">
        <v>10</v>
      </c>
      <c r="F206" s="9">
        <v>10</v>
      </c>
      <c r="G206" s="9" t="s">
        <v>128</v>
      </c>
      <c r="H206" s="7">
        <v>171.1</v>
      </c>
      <c r="I206" s="7">
        <f>+Informe3[[#This Row],[Cantidad]]*Informe3[[#This Row],[Precio]]</f>
        <v>1711</v>
      </c>
    </row>
    <row r="207" spans="1:9" x14ac:dyDescent="0.25">
      <c r="A207" s="24" t="s">
        <v>634</v>
      </c>
      <c r="B207" s="1" t="s">
        <v>409</v>
      </c>
      <c r="C207" s="8" t="s">
        <v>410</v>
      </c>
      <c r="D207" s="1" t="s">
        <v>26</v>
      </c>
      <c r="E207" s="1" t="s">
        <v>10</v>
      </c>
      <c r="F207" s="9">
        <v>6</v>
      </c>
      <c r="G207" s="9" t="s">
        <v>128</v>
      </c>
      <c r="H207" s="7">
        <v>283.2</v>
      </c>
      <c r="I207" s="7">
        <f>+Informe3[[#This Row],[Cantidad]]*Informe3[[#This Row],[Precio]]</f>
        <v>1699.1999999999998</v>
      </c>
    </row>
    <row r="208" spans="1:9" x14ac:dyDescent="0.25">
      <c r="A208" s="23" t="s">
        <v>634</v>
      </c>
      <c r="B208" s="1" t="s">
        <v>411</v>
      </c>
      <c r="C208" s="8" t="s">
        <v>412</v>
      </c>
      <c r="D208" s="1" t="s">
        <v>26</v>
      </c>
      <c r="E208" s="1" t="s">
        <v>10</v>
      </c>
      <c r="F208" s="9">
        <v>10</v>
      </c>
      <c r="G208" s="9" t="s">
        <v>128</v>
      </c>
      <c r="H208" s="7">
        <v>885</v>
      </c>
      <c r="I208" s="7">
        <f>+Informe3[[#This Row],[Cantidad]]*Informe3[[#This Row],[Precio]]</f>
        <v>8850</v>
      </c>
    </row>
    <row r="209" spans="1:9" x14ac:dyDescent="0.25">
      <c r="A209" s="24" t="s">
        <v>634</v>
      </c>
      <c r="B209" s="1" t="s">
        <v>413</v>
      </c>
      <c r="C209" s="8" t="s">
        <v>414</v>
      </c>
      <c r="D209" s="1" t="s">
        <v>26</v>
      </c>
      <c r="E209" s="1" t="s">
        <v>10</v>
      </c>
      <c r="F209" s="9">
        <v>8</v>
      </c>
      <c r="G209" s="9" t="s">
        <v>128</v>
      </c>
      <c r="H209" s="7">
        <v>1085.5999999999999</v>
      </c>
      <c r="I209" s="7">
        <f>+Informe3[[#This Row],[Cantidad]]*Informe3[[#This Row],[Precio]]</f>
        <v>8684.7999999999993</v>
      </c>
    </row>
    <row r="210" spans="1:9" x14ac:dyDescent="0.25">
      <c r="A210" s="23" t="s">
        <v>640</v>
      </c>
      <c r="B210" s="1" t="s">
        <v>415</v>
      </c>
      <c r="C210" s="8" t="s">
        <v>416</v>
      </c>
      <c r="D210" s="1" t="s">
        <v>10</v>
      </c>
      <c r="E210" s="1" t="s">
        <v>417</v>
      </c>
      <c r="F210" s="9">
        <v>1</v>
      </c>
      <c r="G210" s="9" t="s">
        <v>418</v>
      </c>
      <c r="H210" s="7">
        <v>1180</v>
      </c>
      <c r="I210" s="7">
        <f>+Informe3[[#This Row],[Cantidad]]*Informe3[[#This Row],[Precio]]</f>
        <v>1180</v>
      </c>
    </row>
    <row r="211" spans="1:9" x14ac:dyDescent="0.25">
      <c r="A211" s="24" t="s">
        <v>640</v>
      </c>
      <c r="B211" s="1" t="s">
        <v>419</v>
      </c>
      <c r="C211" s="8" t="s">
        <v>420</v>
      </c>
      <c r="D211" s="1" t="s">
        <v>19</v>
      </c>
      <c r="E211" s="1" t="s">
        <v>10</v>
      </c>
      <c r="F211" s="9">
        <v>1</v>
      </c>
      <c r="G211" s="9" t="s">
        <v>418</v>
      </c>
      <c r="H211" s="7">
        <v>11800</v>
      </c>
      <c r="I211" s="7">
        <f>+Informe3[[#This Row],[Cantidad]]*Informe3[[#This Row],[Precio]]</f>
        <v>11800</v>
      </c>
    </row>
    <row r="212" spans="1:9" x14ac:dyDescent="0.25">
      <c r="A212" s="23" t="s">
        <v>631</v>
      </c>
      <c r="B212" s="1" t="s">
        <v>421</v>
      </c>
      <c r="C212" s="8" t="s">
        <v>422</v>
      </c>
      <c r="D212" s="1" t="s">
        <v>19</v>
      </c>
      <c r="E212" s="1" t="s">
        <v>10</v>
      </c>
      <c r="F212" s="9">
        <v>8</v>
      </c>
      <c r="G212" s="9" t="s">
        <v>418</v>
      </c>
      <c r="H212" s="7">
        <v>1298</v>
      </c>
      <c r="I212" s="7">
        <f>+Informe3[[#This Row],[Cantidad]]*Informe3[[#This Row],[Precio]]</f>
        <v>10384</v>
      </c>
    </row>
    <row r="213" spans="1:9" x14ac:dyDescent="0.25">
      <c r="A213" s="24" t="s">
        <v>631</v>
      </c>
      <c r="B213" s="1" t="s">
        <v>423</v>
      </c>
      <c r="C213" s="8" t="s">
        <v>424</v>
      </c>
      <c r="D213" s="1" t="s">
        <v>19</v>
      </c>
      <c r="E213" s="1" t="s">
        <v>10</v>
      </c>
      <c r="F213" s="9">
        <v>2</v>
      </c>
      <c r="G213" s="9" t="s">
        <v>418</v>
      </c>
      <c r="H213" s="7">
        <v>3658</v>
      </c>
      <c r="I213" s="7">
        <f>+Informe3[[#This Row],[Cantidad]]*Informe3[[#This Row],[Precio]]</f>
        <v>7316</v>
      </c>
    </row>
    <row r="214" spans="1:9" x14ac:dyDescent="0.25">
      <c r="A214" s="23" t="s">
        <v>631</v>
      </c>
      <c r="B214" s="1" t="s">
        <v>425</v>
      </c>
      <c r="C214" s="8" t="s">
        <v>426</v>
      </c>
      <c r="D214" s="1" t="s">
        <v>19</v>
      </c>
      <c r="E214" s="1" t="s">
        <v>10</v>
      </c>
      <c r="F214" s="9">
        <v>2</v>
      </c>
      <c r="G214" s="9" t="s">
        <v>418</v>
      </c>
      <c r="H214" s="7">
        <v>8142</v>
      </c>
      <c r="I214" s="7">
        <f>+Informe3[[#This Row],[Cantidad]]*Informe3[[#This Row],[Precio]]</f>
        <v>16284</v>
      </c>
    </row>
    <row r="215" spans="1:9" x14ac:dyDescent="0.25">
      <c r="A215" s="24" t="s">
        <v>631</v>
      </c>
      <c r="B215" s="1" t="s">
        <v>427</v>
      </c>
      <c r="C215" s="8" t="s">
        <v>428</v>
      </c>
      <c r="D215" s="1" t="s">
        <v>19</v>
      </c>
      <c r="E215" s="1" t="s">
        <v>10</v>
      </c>
      <c r="F215" s="9">
        <v>16</v>
      </c>
      <c r="G215" s="9" t="s">
        <v>418</v>
      </c>
      <c r="H215" s="7">
        <v>342.2</v>
      </c>
      <c r="I215" s="7">
        <f>+Informe3[[#This Row],[Cantidad]]*Informe3[[#This Row],[Precio]]</f>
        <v>5475.2</v>
      </c>
    </row>
    <row r="216" spans="1:9" x14ac:dyDescent="0.25">
      <c r="A216" s="23" t="s">
        <v>633</v>
      </c>
      <c r="B216" s="1" t="s">
        <v>429</v>
      </c>
      <c r="C216" s="8" t="s">
        <v>430</v>
      </c>
      <c r="D216" s="1" t="s">
        <v>19</v>
      </c>
      <c r="E216" s="1" t="s">
        <v>10</v>
      </c>
      <c r="F216" s="9">
        <v>1</v>
      </c>
      <c r="G216" s="9" t="s">
        <v>418</v>
      </c>
      <c r="H216" s="7">
        <v>16899.9954</v>
      </c>
      <c r="I216" s="7">
        <f>+Informe3[[#This Row],[Cantidad]]*Informe3[[#This Row],[Precio]]</f>
        <v>16899.9954</v>
      </c>
    </row>
    <row r="217" spans="1:9" x14ac:dyDescent="0.25">
      <c r="A217" s="24" t="s">
        <v>633</v>
      </c>
      <c r="B217" s="1" t="s">
        <v>431</v>
      </c>
      <c r="C217" s="8" t="s">
        <v>432</v>
      </c>
      <c r="D217" s="1" t="s">
        <v>19</v>
      </c>
      <c r="E217" s="1" t="s">
        <v>10</v>
      </c>
      <c r="F217" s="9">
        <v>1</v>
      </c>
      <c r="G217" s="9" t="s">
        <v>418</v>
      </c>
      <c r="H217" s="7">
        <v>12980</v>
      </c>
      <c r="I217" s="7">
        <f>+Informe3[[#This Row],[Cantidad]]*Informe3[[#This Row],[Precio]]</f>
        <v>12980</v>
      </c>
    </row>
    <row r="218" spans="1:9" x14ac:dyDescent="0.25">
      <c r="A218" s="23" t="s">
        <v>641</v>
      </c>
      <c r="B218" s="1" t="s">
        <v>433</v>
      </c>
      <c r="C218" s="8" t="s">
        <v>434</v>
      </c>
      <c r="D218" s="1" t="s">
        <v>19</v>
      </c>
      <c r="E218" s="1" t="s">
        <v>10</v>
      </c>
      <c r="F218" s="9">
        <v>6</v>
      </c>
      <c r="G218" s="9" t="s">
        <v>418</v>
      </c>
      <c r="H218" s="7">
        <v>5310</v>
      </c>
      <c r="I218" s="7">
        <f>+Informe3[[#This Row],[Cantidad]]*Informe3[[#This Row],[Precio]]</f>
        <v>31860</v>
      </c>
    </row>
    <row r="219" spans="1:9" x14ac:dyDescent="0.25">
      <c r="A219" s="24" t="s">
        <v>641</v>
      </c>
      <c r="B219" s="1" t="s">
        <v>435</v>
      </c>
      <c r="C219" s="8" t="s">
        <v>436</v>
      </c>
      <c r="D219" s="1" t="s">
        <v>19</v>
      </c>
      <c r="E219" s="1" t="s">
        <v>10</v>
      </c>
      <c r="F219" s="9">
        <v>2</v>
      </c>
      <c r="G219" s="9" t="s">
        <v>418</v>
      </c>
      <c r="H219" s="7">
        <v>34220</v>
      </c>
      <c r="I219" s="7">
        <f>+Informe3[[#This Row],[Cantidad]]*Informe3[[#This Row],[Precio]]</f>
        <v>68440</v>
      </c>
    </row>
    <row r="220" spans="1:9" x14ac:dyDescent="0.25">
      <c r="A220" s="23" t="s">
        <v>641</v>
      </c>
      <c r="B220" s="1" t="s">
        <v>437</v>
      </c>
      <c r="C220" s="8" t="s">
        <v>438</v>
      </c>
      <c r="D220" s="1" t="s">
        <v>19</v>
      </c>
      <c r="E220" s="1" t="s">
        <v>10</v>
      </c>
      <c r="F220" s="9">
        <v>2</v>
      </c>
      <c r="G220" s="9" t="s">
        <v>418</v>
      </c>
      <c r="H220" s="7">
        <v>15930</v>
      </c>
      <c r="I220" s="7">
        <f>+Informe3[[#This Row],[Cantidad]]*Informe3[[#This Row],[Precio]]</f>
        <v>31860</v>
      </c>
    </row>
    <row r="221" spans="1:9" x14ac:dyDescent="0.25">
      <c r="A221" s="24" t="s">
        <v>641</v>
      </c>
      <c r="B221" s="1" t="s">
        <v>439</v>
      </c>
      <c r="C221" s="8" t="s">
        <v>440</v>
      </c>
      <c r="D221" s="1" t="s">
        <v>19</v>
      </c>
      <c r="E221" s="1" t="s">
        <v>10</v>
      </c>
      <c r="F221" s="9">
        <v>2</v>
      </c>
      <c r="G221" s="9" t="s">
        <v>418</v>
      </c>
      <c r="H221" s="7">
        <v>6136</v>
      </c>
      <c r="I221" s="7">
        <f>+Informe3[[#This Row],[Cantidad]]*Informe3[[#This Row],[Precio]]</f>
        <v>12272</v>
      </c>
    </row>
    <row r="222" spans="1:9" x14ac:dyDescent="0.25">
      <c r="A222" s="23" t="s">
        <v>630</v>
      </c>
      <c r="B222" s="1" t="s">
        <v>441</v>
      </c>
      <c r="C222" s="8" t="s">
        <v>442</v>
      </c>
      <c r="D222" s="1" t="s">
        <v>19</v>
      </c>
      <c r="E222" s="1" t="s">
        <v>10</v>
      </c>
      <c r="F222" s="9">
        <v>4</v>
      </c>
      <c r="G222" s="9" t="s">
        <v>418</v>
      </c>
      <c r="H222" s="7">
        <v>135.69999999999999</v>
      </c>
      <c r="I222" s="7">
        <f>+Informe3[[#This Row],[Cantidad]]*Informe3[[#This Row],[Precio]]</f>
        <v>542.79999999999995</v>
      </c>
    </row>
    <row r="223" spans="1:9" x14ac:dyDescent="0.25">
      <c r="A223" s="24" t="s">
        <v>633</v>
      </c>
      <c r="B223" s="1" t="s">
        <v>443</v>
      </c>
      <c r="C223" s="8" t="s">
        <v>444</v>
      </c>
      <c r="D223" s="1" t="s">
        <v>19</v>
      </c>
      <c r="E223" s="1" t="s">
        <v>10</v>
      </c>
      <c r="F223" s="9">
        <v>1</v>
      </c>
      <c r="G223" s="9" t="s">
        <v>418</v>
      </c>
      <c r="H223" s="7">
        <v>5192</v>
      </c>
      <c r="I223" s="7">
        <f>+Informe3[[#This Row],[Cantidad]]*Informe3[[#This Row],[Precio]]</f>
        <v>5192</v>
      </c>
    </row>
    <row r="224" spans="1:9" x14ac:dyDescent="0.25">
      <c r="A224" s="23" t="s">
        <v>639</v>
      </c>
      <c r="B224" s="1" t="s">
        <v>445</v>
      </c>
      <c r="C224" s="8" t="s">
        <v>446</v>
      </c>
      <c r="D224" s="1" t="s">
        <v>19</v>
      </c>
      <c r="E224" s="1" t="s">
        <v>10</v>
      </c>
      <c r="F224" s="9">
        <v>8</v>
      </c>
      <c r="G224" s="9" t="s">
        <v>418</v>
      </c>
      <c r="H224" s="7">
        <v>7552</v>
      </c>
      <c r="I224" s="7">
        <f>+Informe3[[#This Row],[Cantidad]]*Informe3[[#This Row],[Precio]]</f>
        <v>60416</v>
      </c>
    </row>
    <row r="225" spans="1:9" x14ac:dyDescent="0.25">
      <c r="A225" s="24" t="s">
        <v>640</v>
      </c>
      <c r="B225" s="1" t="s">
        <v>447</v>
      </c>
      <c r="C225" s="8" t="s">
        <v>448</v>
      </c>
      <c r="D225" s="1" t="s">
        <v>19</v>
      </c>
      <c r="E225" s="1" t="s">
        <v>10</v>
      </c>
      <c r="F225" s="9">
        <v>1</v>
      </c>
      <c r="G225" s="9" t="s">
        <v>418</v>
      </c>
      <c r="H225" s="7">
        <v>1180</v>
      </c>
      <c r="I225" s="7">
        <f>+Informe3[[#This Row],[Cantidad]]*Informe3[[#This Row],[Precio]]</f>
        <v>1180</v>
      </c>
    </row>
    <row r="226" spans="1:9" x14ac:dyDescent="0.25">
      <c r="A226" s="23" t="s">
        <v>640</v>
      </c>
      <c r="B226" s="1" t="s">
        <v>449</v>
      </c>
      <c r="C226" s="8" t="s">
        <v>450</v>
      </c>
      <c r="D226" s="1" t="s">
        <v>19</v>
      </c>
      <c r="E226" s="1" t="s">
        <v>10</v>
      </c>
      <c r="F226" s="9">
        <v>2</v>
      </c>
      <c r="G226" s="9" t="s">
        <v>418</v>
      </c>
      <c r="H226" s="7">
        <v>1180</v>
      </c>
      <c r="I226" s="7">
        <f>+Informe3[[#This Row],[Cantidad]]*Informe3[[#This Row],[Precio]]</f>
        <v>2360</v>
      </c>
    </row>
    <row r="227" spans="1:9" x14ac:dyDescent="0.25">
      <c r="A227" s="24" t="s">
        <v>640</v>
      </c>
      <c r="B227" s="1" t="s">
        <v>451</v>
      </c>
      <c r="C227" s="8" t="s">
        <v>452</v>
      </c>
      <c r="D227" s="1" t="s">
        <v>19</v>
      </c>
      <c r="E227" s="1" t="s">
        <v>10</v>
      </c>
      <c r="F227" s="9">
        <v>1</v>
      </c>
      <c r="G227" s="9" t="s">
        <v>418</v>
      </c>
      <c r="H227" s="7">
        <v>1180</v>
      </c>
      <c r="I227" s="7">
        <f>+Informe3[[#This Row],[Cantidad]]*Informe3[[#This Row],[Precio]]</f>
        <v>1180</v>
      </c>
    </row>
    <row r="228" spans="1:9" x14ac:dyDescent="0.25">
      <c r="A228" s="23" t="s">
        <v>640</v>
      </c>
      <c r="B228" s="1" t="s">
        <v>453</v>
      </c>
      <c r="C228" s="8" t="s">
        <v>454</v>
      </c>
      <c r="D228" s="1" t="s">
        <v>19</v>
      </c>
      <c r="E228" s="1" t="s">
        <v>10</v>
      </c>
      <c r="F228" s="9">
        <v>2</v>
      </c>
      <c r="G228" s="9" t="s">
        <v>418</v>
      </c>
      <c r="H228" s="7">
        <v>1180</v>
      </c>
      <c r="I228" s="7">
        <f>+Informe3[[#This Row],[Cantidad]]*Informe3[[#This Row],[Precio]]</f>
        <v>2360</v>
      </c>
    </row>
    <row r="229" spans="1:9" x14ac:dyDescent="0.25">
      <c r="A229" s="24" t="s">
        <v>640</v>
      </c>
      <c r="B229" s="1" t="s">
        <v>455</v>
      </c>
      <c r="C229" s="8" t="s">
        <v>456</v>
      </c>
      <c r="D229" s="1" t="s">
        <v>19</v>
      </c>
      <c r="E229" s="1" t="s">
        <v>10</v>
      </c>
      <c r="F229" s="9">
        <v>5</v>
      </c>
      <c r="G229" s="9" t="s">
        <v>418</v>
      </c>
      <c r="H229" s="7">
        <v>1180</v>
      </c>
      <c r="I229" s="7">
        <f>+Informe3[[#This Row],[Cantidad]]*Informe3[[#This Row],[Precio]]</f>
        <v>5900</v>
      </c>
    </row>
    <row r="230" spans="1:9" x14ac:dyDescent="0.25">
      <c r="A230" s="23" t="s">
        <v>640</v>
      </c>
      <c r="B230" s="1" t="s">
        <v>457</v>
      </c>
      <c r="C230" s="8" t="s">
        <v>458</v>
      </c>
      <c r="D230" s="1" t="s">
        <v>19</v>
      </c>
      <c r="E230" s="1" t="s">
        <v>10</v>
      </c>
      <c r="F230" s="9">
        <v>1</v>
      </c>
      <c r="G230" s="9" t="s">
        <v>418</v>
      </c>
      <c r="H230" s="7">
        <v>1180</v>
      </c>
      <c r="I230" s="7">
        <f>+Informe3[[#This Row],[Cantidad]]*Informe3[[#This Row],[Precio]]</f>
        <v>1180</v>
      </c>
    </row>
    <row r="231" spans="1:9" x14ac:dyDescent="0.25">
      <c r="H231" s="11"/>
      <c r="I231" s="12">
        <f>SUBTOTAL(109,Informe3[Total])</f>
        <v>3915464.3542000009</v>
      </c>
    </row>
    <row r="233" spans="1:9" x14ac:dyDescent="0.25">
      <c r="A233"/>
      <c r="B233"/>
      <c r="C233"/>
    </row>
    <row r="234" spans="1:9" x14ac:dyDescent="0.25">
      <c r="A234"/>
      <c r="B234"/>
      <c r="C234"/>
    </row>
  </sheetData>
  <mergeCells count="2">
    <mergeCell ref="B7:I7"/>
    <mergeCell ref="B8:I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048561"/>
  <sheetViews>
    <sheetView topLeftCell="A16" workbookViewId="0">
      <selection activeCell="A38" sqref="A38:XFD51"/>
    </sheetView>
  </sheetViews>
  <sheetFormatPr baseColWidth="10" defaultRowHeight="15" x14ac:dyDescent="0.25"/>
  <cols>
    <col min="1" max="1" width="17.5703125" style="1" bestFit="1" customWidth="1"/>
    <col min="2" max="2" width="13.42578125" style="1" bestFit="1" customWidth="1"/>
    <col min="3" max="3" width="57.42578125" style="1" bestFit="1" customWidth="1"/>
    <col min="4" max="4" width="16.7109375" style="1" bestFit="1" customWidth="1"/>
    <col min="5" max="6" width="11.42578125" style="1"/>
    <col min="7" max="7" width="17.5703125" style="1" bestFit="1" customWidth="1"/>
    <col min="8" max="8" width="13.42578125" style="1" customWidth="1"/>
    <col min="9" max="9" width="12.5703125" style="1" bestFit="1" customWidth="1"/>
    <col min="10" max="16384" width="11.42578125" style="1"/>
  </cols>
  <sheetData>
    <row r="7" spans="1:9" x14ac:dyDescent="0.25">
      <c r="B7" s="28" t="s">
        <v>571</v>
      </c>
      <c r="C7" s="28"/>
      <c r="D7" s="28"/>
      <c r="E7" s="28"/>
      <c r="F7" s="28"/>
      <c r="G7" s="28"/>
      <c r="H7" s="28"/>
      <c r="I7" s="28"/>
    </row>
    <row r="8" spans="1:9" x14ac:dyDescent="0.25">
      <c r="B8" s="28" t="s">
        <v>2</v>
      </c>
      <c r="C8" s="28"/>
      <c r="D8" s="28"/>
      <c r="E8" s="28"/>
      <c r="F8" s="28"/>
      <c r="G8" s="28"/>
      <c r="H8" s="28"/>
      <c r="I8" s="28"/>
    </row>
    <row r="10" spans="1:9" ht="30" x14ac:dyDescent="0.25">
      <c r="A10" s="22" t="s">
        <v>642</v>
      </c>
      <c r="B10" s="2" t="s">
        <v>3</v>
      </c>
      <c r="C10" s="2" t="s">
        <v>4</v>
      </c>
      <c r="D10" s="2" t="s">
        <v>572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0</v>
      </c>
    </row>
    <row r="11" spans="1:9" x14ac:dyDescent="0.25">
      <c r="A11" s="25" t="s">
        <v>643</v>
      </c>
      <c r="B11" s="16" t="s">
        <v>573</v>
      </c>
      <c r="C11" s="17" t="s">
        <v>574</v>
      </c>
      <c r="D11" s="17" t="s">
        <v>575</v>
      </c>
      <c r="E11" s="17" t="s">
        <v>417</v>
      </c>
      <c r="F11" s="18">
        <v>1</v>
      </c>
      <c r="G11" s="19" t="s">
        <v>576</v>
      </c>
      <c r="H11" s="20">
        <v>153.4</v>
      </c>
      <c r="I11" s="20">
        <f>+Informe36[[#This Row],[Cantidad]]*Informe36[[#This Row],[Precio]]</f>
        <v>153.4</v>
      </c>
    </row>
    <row r="12" spans="1:9" x14ac:dyDescent="0.25">
      <c r="A12" s="26" t="s">
        <v>635</v>
      </c>
      <c r="B12" s="16" t="s">
        <v>577</v>
      </c>
      <c r="C12" s="17" t="s">
        <v>578</v>
      </c>
      <c r="D12" s="17" t="s">
        <v>575</v>
      </c>
      <c r="E12" s="17" t="s">
        <v>417</v>
      </c>
      <c r="F12" s="18">
        <v>6</v>
      </c>
      <c r="G12" s="19" t="s">
        <v>579</v>
      </c>
      <c r="H12" s="20">
        <v>56.203400000000002</v>
      </c>
      <c r="I12" s="20">
        <f>+Informe36[[#This Row],[Cantidad]]*Informe36[[#This Row],[Precio]]</f>
        <v>337.22040000000004</v>
      </c>
    </row>
    <row r="13" spans="1:9" x14ac:dyDescent="0.25">
      <c r="A13" s="25" t="s">
        <v>643</v>
      </c>
      <c r="B13" s="16" t="s">
        <v>580</v>
      </c>
      <c r="C13" s="17" t="s">
        <v>581</v>
      </c>
      <c r="D13" s="17" t="s">
        <v>575</v>
      </c>
      <c r="E13" s="17" t="s">
        <v>417</v>
      </c>
      <c r="F13" s="18">
        <v>1</v>
      </c>
      <c r="G13" s="19" t="s">
        <v>576</v>
      </c>
      <c r="H13" s="20">
        <v>407.09999999999997</v>
      </c>
      <c r="I13" s="20">
        <f>+Informe36[[#This Row],[Cantidad]]*Informe36[[#This Row],[Precio]]</f>
        <v>407.09999999999997</v>
      </c>
    </row>
    <row r="14" spans="1:9" x14ac:dyDescent="0.25">
      <c r="A14" s="26" t="s">
        <v>644</v>
      </c>
      <c r="B14" s="16" t="s">
        <v>582</v>
      </c>
      <c r="C14" s="17" t="s">
        <v>583</v>
      </c>
      <c r="D14" s="17" t="s">
        <v>575</v>
      </c>
      <c r="E14" s="17" t="s">
        <v>584</v>
      </c>
      <c r="F14" s="18">
        <v>8</v>
      </c>
      <c r="G14" s="19" t="s">
        <v>579</v>
      </c>
      <c r="H14" s="20">
        <v>53.099999999999994</v>
      </c>
      <c r="I14" s="20">
        <f>+Informe36[[#This Row],[Cantidad]]*Informe36[[#This Row],[Precio]]</f>
        <v>424.79999999999995</v>
      </c>
    </row>
    <row r="15" spans="1:9" x14ac:dyDescent="0.25">
      <c r="A15" s="25" t="s">
        <v>645</v>
      </c>
      <c r="B15" s="16" t="s">
        <v>585</v>
      </c>
      <c r="C15" s="17" t="s">
        <v>586</v>
      </c>
      <c r="D15" s="17" t="s">
        <v>575</v>
      </c>
      <c r="E15" s="17" t="s">
        <v>417</v>
      </c>
      <c r="F15" s="18">
        <v>2</v>
      </c>
      <c r="G15" s="19" t="s">
        <v>576</v>
      </c>
      <c r="H15" s="20">
        <v>236</v>
      </c>
      <c r="I15" s="20">
        <f>+Informe36[[#This Row],[Cantidad]]*Informe36[[#This Row],[Precio]]</f>
        <v>472</v>
      </c>
    </row>
    <row r="16" spans="1:9" x14ac:dyDescent="0.25">
      <c r="A16" s="26" t="s">
        <v>644</v>
      </c>
      <c r="B16" s="16" t="s">
        <v>587</v>
      </c>
      <c r="C16" s="17" t="s">
        <v>588</v>
      </c>
      <c r="D16" s="17" t="s">
        <v>575</v>
      </c>
      <c r="E16" s="17" t="s">
        <v>417</v>
      </c>
      <c r="F16" s="18">
        <v>10</v>
      </c>
      <c r="G16" s="19" t="s">
        <v>579</v>
      </c>
      <c r="H16" s="20">
        <v>53.099999999999994</v>
      </c>
      <c r="I16" s="20">
        <f>+Informe36[[#This Row],[Cantidad]]*Informe36[[#This Row],[Precio]]</f>
        <v>531</v>
      </c>
    </row>
    <row r="17" spans="1:9" x14ac:dyDescent="0.25">
      <c r="A17" s="25" t="s">
        <v>630</v>
      </c>
      <c r="B17" s="16" t="s">
        <v>589</v>
      </c>
      <c r="C17" s="17" t="s">
        <v>590</v>
      </c>
      <c r="D17" s="17" t="s">
        <v>575</v>
      </c>
      <c r="E17" s="17" t="s">
        <v>591</v>
      </c>
      <c r="F17" s="18">
        <v>7</v>
      </c>
      <c r="G17" s="19" t="s">
        <v>579</v>
      </c>
      <c r="H17" s="20">
        <v>79.06</v>
      </c>
      <c r="I17" s="20">
        <f>+Informe36[[#This Row],[Cantidad]]*Informe36[[#This Row],[Precio]]</f>
        <v>553.42000000000007</v>
      </c>
    </row>
    <row r="18" spans="1:9" x14ac:dyDescent="0.25">
      <c r="A18" s="26" t="s">
        <v>644</v>
      </c>
      <c r="B18" s="16" t="s">
        <v>592</v>
      </c>
      <c r="C18" s="17" t="s">
        <v>593</v>
      </c>
      <c r="D18" s="17" t="s">
        <v>575</v>
      </c>
      <c r="E18" s="17" t="s">
        <v>417</v>
      </c>
      <c r="F18" s="18">
        <v>5</v>
      </c>
      <c r="G18" s="19" t="s">
        <v>579</v>
      </c>
      <c r="H18" s="20">
        <v>120.36</v>
      </c>
      <c r="I18" s="20">
        <f>+Informe36[[#This Row],[Cantidad]]*Informe36[[#This Row],[Precio]]</f>
        <v>601.79999999999995</v>
      </c>
    </row>
    <row r="19" spans="1:9" x14ac:dyDescent="0.25">
      <c r="A19" s="26" t="s">
        <v>644</v>
      </c>
      <c r="B19" s="16" t="s">
        <v>594</v>
      </c>
      <c r="C19" s="17" t="s">
        <v>595</v>
      </c>
      <c r="D19" s="17" t="s">
        <v>575</v>
      </c>
      <c r="E19" s="17" t="s">
        <v>596</v>
      </c>
      <c r="F19" s="18">
        <v>1</v>
      </c>
      <c r="G19" s="19" t="s">
        <v>579</v>
      </c>
      <c r="H19" s="20">
        <v>677.91</v>
      </c>
      <c r="I19" s="20">
        <f>+Informe36[[#This Row],[Cantidad]]*Informe36[[#This Row],[Precio]]</f>
        <v>677.91</v>
      </c>
    </row>
    <row r="20" spans="1:9" x14ac:dyDescent="0.25">
      <c r="A20" s="26" t="s">
        <v>644</v>
      </c>
      <c r="B20" s="16" t="s">
        <v>597</v>
      </c>
      <c r="C20" s="17" t="s">
        <v>598</v>
      </c>
      <c r="D20" s="17" t="s">
        <v>575</v>
      </c>
      <c r="E20" s="17" t="s">
        <v>596</v>
      </c>
      <c r="F20" s="18">
        <v>2</v>
      </c>
      <c r="G20" s="19" t="s">
        <v>579</v>
      </c>
      <c r="H20" s="20">
        <v>448.4</v>
      </c>
      <c r="I20" s="20">
        <f>+Informe36[[#This Row],[Cantidad]]*Informe36[[#This Row],[Precio]]</f>
        <v>896.8</v>
      </c>
    </row>
    <row r="21" spans="1:9" x14ac:dyDescent="0.25">
      <c r="A21" s="25" t="s">
        <v>645</v>
      </c>
      <c r="B21" s="16" t="s">
        <v>599</v>
      </c>
      <c r="C21" s="17" t="s">
        <v>600</v>
      </c>
      <c r="D21" s="17" t="s">
        <v>575</v>
      </c>
      <c r="E21" s="17" t="s">
        <v>417</v>
      </c>
      <c r="F21" s="18">
        <v>14</v>
      </c>
      <c r="G21" s="19" t="s">
        <v>576</v>
      </c>
      <c r="H21" s="20">
        <v>67.259999999999991</v>
      </c>
      <c r="I21" s="20">
        <f>+Informe36[[#This Row],[Cantidad]]*Informe36[[#This Row],[Precio]]</f>
        <v>941.63999999999987</v>
      </c>
    </row>
    <row r="22" spans="1:9" x14ac:dyDescent="0.25">
      <c r="A22" s="26" t="s">
        <v>644</v>
      </c>
      <c r="B22" s="16" t="s">
        <v>601</v>
      </c>
      <c r="C22" s="17" t="s">
        <v>602</v>
      </c>
      <c r="D22" s="17" t="s">
        <v>575</v>
      </c>
      <c r="E22" s="17" t="s">
        <v>596</v>
      </c>
      <c r="F22" s="18">
        <v>4</v>
      </c>
      <c r="G22" s="19" t="s">
        <v>579</v>
      </c>
      <c r="H22" s="20">
        <v>245.44</v>
      </c>
      <c r="I22" s="20">
        <f>+Informe36[[#This Row],[Cantidad]]*Informe36[[#This Row],[Precio]]</f>
        <v>981.76</v>
      </c>
    </row>
    <row r="23" spans="1:9" x14ac:dyDescent="0.25">
      <c r="A23" s="25" t="s">
        <v>645</v>
      </c>
      <c r="B23" s="16" t="s">
        <v>603</v>
      </c>
      <c r="C23" s="17" t="s">
        <v>604</v>
      </c>
      <c r="D23" s="17" t="s">
        <v>575</v>
      </c>
      <c r="E23" s="17" t="s">
        <v>417</v>
      </c>
      <c r="F23" s="18">
        <v>15</v>
      </c>
      <c r="G23" s="19" t="s">
        <v>576</v>
      </c>
      <c r="H23" s="20">
        <v>69.61999999999999</v>
      </c>
      <c r="I23" s="20">
        <f>+Informe36[[#This Row],[Cantidad]]*Informe36[[#This Row],[Precio]]</f>
        <v>1044.3</v>
      </c>
    </row>
    <row r="24" spans="1:9" x14ac:dyDescent="0.25">
      <c r="A24" s="26" t="s">
        <v>644</v>
      </c>
      <c r="B24" s="16" t="s">
        <v>605</v>
      </c>
      <c r="C24" s="17" t="s">
        <v>606</v>
      </c>
      <c r="D24" s="17" t="s">
        <v>575</v>
      </c>
      <c r="E24" s="17" t="s">
        <v>417</v>
      </c>
      <c r="F24" s="18">
        <v>3</v>
      </c>
      <c r="G24" s="19" t="s">
        <v>579</v>
      </c>
      <c r="H24" s="20">
        <v>365.79999999999995</v>
      </c>
      <c r="I24" s="20">
        <f>+Informe36[[#This Row],[Cantidad]]*Informe36[[#This Row],[Precio]]</f>
        <v>1097.3999999999999</v>
      </c>
    </row>
    <row r="25" spans="1:9" x14ac:dyDescent="0.25">
      <c r="A25" s="26" t="s">
        <v>644</v>
      </c>
      <c r="B25" s="16" t="s">
        <v>607</v>
      </c>
      <c r="C25" s="17" t="s">
        <v>608</v>
      </c>
      <c r="D25" s="17" t="s">
        <v>575</v>
      </c>
      <c r="E25" s="17" t="s">
        <v>609</v>
      </c>
      <c r="F25" s="18">
        <v>3</v>
      </c>
      <c r="G25" s="19" t="s">
        <v>579</v>
      </c>
      <c r="H25" s="20">
        <v>472</v>
      </c>
      <c r="I25" s="20">
        <f>+Informe36[[#This Row],[Cantidad]]*Informe36[[#This Row],[Precio]]</f>
        <v>1416</v>
      </c>
    </row>
    <row r="26" spans="1:9" x14ac:dyDescent="0.25">
      <c r="A26" s="26" t="s">
        <v>644</v>
      </c>
      <c r="B26" s="16" t="s">
        <v>610</v>
      </c>
      <c r="C26" s="17" t="s">
        <v>611</v>
      </c>
      <c r="D26" s="17" t="s">
        <v>575</v>
      </c>
      <c r="E26" s="17" t="s">
        <v>417</v>
      </c>
      <c r="F26" s="18">
        <v>4</v>
      </c>
      <c r="G26" s="19" t="s">
        <v>579</v>
      </c>
      <c r="H26" s="20">
        <v>359.9</v>
      </c>
      <c r="I26" s="20">
        <f>+Informe36[[#This Row],[Cantidad]]*Informe36[[#This Row],[Precio]]</f>
        <v>1439.6</v>
      </c>
    </row>
    <row r="27" spans="1:9" x14ac:dyDescent="0.25">
      <c r="A27" s="26" t="s">
        <v>644</v>
      </c>
      <c r="B27" s="16" t="s">
        <v>612</v>
      </c>
      <c r="C27" s="17" t="s">
        <v>613</v>
      </c>
      <c r="D27" s="17" t="s">
        <v>575</v>
      </c>
      <c r="E27" s="17" t="s">
        <v>417</v>
      </c>
      <c r="F27" s="18">
        <v>1</v>
      </c>
      <c r="G27" s="19" t="s">
        <v>579</v>
      </c>
      <c r="H27" s="20">
        <v>1546.0124000000001</v>
      </c>
      <c r="I27" s="20">
        <f>+Informe36[[#This Row],[Cantidad]]*Informe36[[#This Row],[Precio]]</f>
        <v>1546.0124000000001</v>
      </c>
    </row>
    <row r="28" spans="1:9" x14ac:dyDescent="0.25">
      <c r="A28" s="26" t="s">
        <v>644</v>
      </c>
      <c r="B28" s="16" t="s">
        <v>614</v>
      </c>
      <c r="C28" s="17" t="s">
        <v>615</v>
      </c>
      <c r="D28" s="17" t="s">
        <v>575</v>
      </c>
      <c r="E28" s="17" t="s">
        <v>596</v>
      </c>
      <c r="F28" s="18">
        <v>2</v>
      </c>
      <c r="G28" s="19" t="s">
        <v>579</v>
      </c>
      <c r="H28" s="20">
        <v>1121</v>
      </c>
      <c r="I28" s="20">
        <f>+Informe36[[#This Row],[Cantidad]]*Informe36[[#This Row],[Precio]]</f>
        <v>2242</v>
      </c>
    </row>
    <row r="29" spans="1:9" x14ac:dyDescent="0.25">
      <c r="A29" s="26" t="s">
        <v>644</v>
      </c>
      <c r="B29" s="16" t="s">
        <v>616</v>
      </c>
      <c r="C29" s="17" t="s">
        <v>617</v>
      </c>
      <c r="D29" s="17" t="s">
        <v>575</v>
      </c>
      <c r="E29" s="17" t="s">
        <v>417</v>
      </c>
      <c r="F29" s="18">
        <v>4</v>
      </c>
      <c r="G29" s="19" t="s">
        <v>579</v>
      </c>
      <c r="H29" s="20">
        <v>637.19999999999993</v>
      </c>
      <c r="I29" s="20">
        <f>+Informe36[[#This Row],[Cantidad]]*Informe36[[#This Row],[Precio]]</f>
        <v>2548.7999999999997</v>
      </c>
    </row>
    <row r="30" spans="1:9" x14ac:dyDescent="0.25">
      <c r="A30" s="26" t="s">
        <v>644</v>
      </c>
      <c r="B30" s="16" t="s">
        <v>618</v>
      </c>
      <c r="C30" s="17" t="s">
        <v>619</v>
      </c>
      <c r="D30" s="17" t="s">
        <v>575</v>
      </c>
      <c r="E30" s="17" t="s">
        <v>596</v>
      </c>
      <c r="F30" s="18">
        <v>4</v>
      </c>
      <c r="G30" s="19" t="s">
        <v>579</v>
      </c>
      <c r="H30" s="20">
        <v>668.82399999999996</v>
      </c>
      <c r="I30" s="20">
        <f>+Informe36[[#This Row],[Cantidad]]*Informe36[[#This Row],[Precio]]</f>
        <v>2675.2959999999998</v>
      </c>
    </row>
    <row r="31" spans="1:9" x14ac:dyDescent="0.25">
      <c r="A31" s="26" t="s">
        <v>644</v>
      </c>
      <c r="B31" s="16" t="s">
        <v>620</v>
      </c>
      <c r="C31" s="17" t="s">
        <v>621</v>
      </c>
      <c r="D31" s="17" t="s">
        <v>575</v>
      </c>
      <c r="E31" s="17" t="s">
        <v>417</v>
      </c>
      <c r="F31" s="18">
        <v>5</v>
      </c>
      <c r="G31" s="19" t="s">
        <v>576</v>
      </c>
      <c r="H31" s="20">
        <v>649</v>
      </c>
      <c r="I31" s="20">
        <f>+Informe36[[#This Row],[Cantidad]]*Informe36[[#This Row],[Precio]]</f>
        <v>3245</v>
      </c>
    </row>
    <row r="32" spans="1:9" x14ac:dyDescent="0.25">
      <c r="A32" s="26" t="s">
        <v>644</v>
      </c>
      <c r="B32" s="16" t="s">
        <v>622</v>
      </c>
      <c r="C32" s="17" t="s">
        <v>623</v>
      </c>
      <c r="D32" s="17" t="s">
        <v>575</v>
      </c>
      <c r="E32" s="17" t="s">
        <v>596</v>
      </c>
      <c r="F32" s="18">
        <v>6</v>
      </c>
      <c r="G32" s="19" t="s">
        <v>579</v>
      </c>
      <c r="H32" s="20">
        <v>708</v>
      </c>
      <c r="I32" s="20">
        <f>+Informe36[[#This Row],[Cantidad]]*Informe36[[#This Row],[Precio]]</f>
        <v>4248</v>
      </c>
    </row>
    <row r="33" spans="1:9" x14ac:dyDescent="0.25">
      <c r="A33" s="26" t="s">
        <v>644</v>
      </c>
      <c r="B33" s="16" t="s">
        <v>624</v>
      </c>
      <c r="C33" s="17" t="s">
        <v>625</v>
      </c>
      <c r="D33" s="17" t="s">
        <v>575</v>
      </c>
      <c r="E33" s="17" t="s">
        <v>417</v>
      </c>
      <c r="F33" s="18">
        <v>14</v>
      </c>
      <c r="G33" s="19" t="s">
        <v>579</v>
      </c>
      <c r="H33" s="20">
        <v>540.32199999999989</v>
      </c>
      <c r="I33" s="20">
        <f>+Informe36[[#This Row],[Cantidad]]*Informe36[[#This Row],[Precio]]</f>
        <v>7564.507999999998</v>
      </c>
    </row>
    <row r="34" spans="1:9" x14ac:dyDescent="0.25">
      <c r="A34" s="25" t="s">
        <v>646</v>
      </c>
      <c r="B34" s="16" t="s">
        <v>626</v>
      </c>
      <c r="C34" s="17" t="s">
        <v>627</v>
      </c>
      <c r="D34" s="17" t="s">
        <v>575</v>
      </c>
      <c r="E34" s="17" t="s">
        <v>417</v>
      </c>
      <c r="F34" s="18">
        <v>15</v>
      </c>
      <c r="G34" s="19" t="s">
        <v>579</v>
      </c>
      <c r="H34" s="20">
        <v>737.5</v>
      </c>
      <c r="I34" s="20">
        <f>+Informe36[[#This Row],[Cantidad]]*Informe36[[#This Row],[Precio]]</f>
        <v>11062.5</v>
      </c>
    </row>
    <row r="35" spans="1:9" x14ac:dyDescent="0.25">
      <c r="A35" s="25" t="s">
        <v>643</v>
      </c>
      <c r="B35" s="16" t="s">
        <v>628</v>
      </c>
      <c r="C35" s="17" t="s">
        <v>629</v>
      </c>
      <c r="D35" s="17" t="s">
        <v>575</v>
      </c>
      <c r="E35" s="17" t="s">
        <v>417</v>
      </c>
      <c r="F35" s="18">
        <v>4</v>
      </c>
      <c r="G35" s="19" t="s">
        <v>576</v>
      </c>
      <c r="H35" s="20">
        <v>5892.92</v>
      </c>
      <c r="I35" s="20">
        <f>+Informe36[[#This Row],[Cantidad]]*Informe36[[#This Row],[Precio]]</f>
        <v>23571.68</v>
      </c>
    </row>
    <row r="36" spans="1:9" x14ac:dyDescent="0.25">
      <c r="F36" s="21"/>
      <c r="G36" s="21"/>
      <c r="H36" s="12"/>
      <c r="I36" s="12">
        <f>SUBTOTAL(109,Informe36[Total])</f>
        <v>70679.946800000005</v>
      </c>
    </row>
    <row r="38" spans="1:9" x14ac:dyDescent="0.25">
      <c r="A38"/>
      <c r="B38"/>
      <c r="C38"/>
    </row>
    <row r="39" spans="1:9" x14ac:dyDescent="0.25">
      <c r="A39"/>
      <c r="B39"/>
      <c r="C39"/>
    </row>
    <row r="40" spans="1:9" x14ac:dyDescent="0.25">
      <c r="A40"/>
      <c r="B40"/>
      <c r="C40"/>
    </row>
    <row r="41" spans="1:9" x14ac:dyDescent="0.25">
      <c r="A41"/>
      <c r="B41"/>
      <c r="C41"/>
    </row>
    <row r="1048561" spans="1:1" x14ac:dyDescent="0.25">
      <c r="A1048561" s="26"/>
    </row>
  </sheetData>
  <mergeCells count="2">
    <mergeCell ref="B7:I7"/>
    <mergeCell ref="B8:I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76"/>
  <sheetViews>
    <sheetView tabSelected="1" workbookViewId="0">
      <selection activeCell="C72" sqref="C72"/>
    </sheetView>
  </sheetViews>
  <sheetFormatPr baseColWidth="10" defaultColWidth="9.140625" defaultRowHeight="15" x14ac:dyDescent="0.25"/>
  <cols>
    <col min="1" max="1" width="17.5703125" style="1" bestFit="1" customWidth="1"/>
    <col min="2" max="2" width="13.42578125" style="1" customWidth="1"/>
    <col min="3" max="3" width="40.28515625" style="1" customWidth="1"/>
    <col min="4" max="4" width="21.28515625" style="1" customWidth="1"/>
    <col min="5" max="5" width="12" style="1" customWidth="1"/>
    <col min="6" max="7" width="13.5703125" style="9" customWidth="1"/>
    <col min="8" max="8" width="12.5703125" style="9" customWidth="1"/>
    <col min="9" max="9" width="14.140625" style="9" bestFit="1" customWidth="1"/>
    <col min="10" max="16384" width="9.140625" style="1"/>
  </cols>
  <sheetData>
    <row r="7" spans="1:9" x14ac:dyDescent="0.25">
      <c r="B7" s="28" t="s">
        <v>459</v>
      </c>
      <c r="C7" s="28"/>
      <c r="D7" s="28"/>
      <c r="E7" s="28"/>
      <c r="F7" s="28"/>
      <c r="G7" s="28"/>
      <c r="H7" s="28"/>
      <c r="I7" s="28"/>
    </row>
    <row r="8" spans="1:9" x14ac:dyDescent="0.25">
      <c r="B8" s="28" t="s">
        <v>2</v>
      </c>
      <c r="C8" s="28"/>
      <c r="D8" s="28"/>
      <c r="E8" s="28"/>
      <c r="F8" s="28"/>
      <c r="G8" s="28"/>
      <c r="H8" s="28"/>
      <c r="I8" s="28"/>
    </row>
    <row r="10" spans="1:9" s="13" customFormat="1" ht="30" x14ac:dyDescent="0.25">
      <c r="A10" s="22" t="s">
        <v>642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0</v>
      </c>
    </row>
    <row r="11" spans="1:9" x14ac:dyDescent="0.25">
      <c r="A11" s="24" t="s">
        <v>647</v>
      </c>
      <c r="B11" s="1" t="s">
        <v>460</v>
      </c>
      <c r="C11" s="4" t="s">
        <v>461</v>
      </c>
      <c r="D11" s="4" t="s">
        <v>10</v>
      </c>
      <c r="E11" s="4" t="s">
        <v>10</v>
      </c>
      <c r="F11" s="5">
        <v>74</v>
      </c>
      <c r="G11" s="5" t="s">
        <v>462</v>
      </c>
      <c r="H11" s="6">
        <v>365.79999999999995</v>
      </c>
      <c r="I11" s="6">
        <f>+Informe34[[#This Row],[Cantidad]]*Informe34[[#This Row],[Precio]]</f>
        <v>27069.199999999997</v>
      </c>
    </row>
    <row r="12" spans="1:9" x14ac:dyDescent="0.25">
      <c r="A12" s="23" t="s">
        <v>648</v>
      </c>
      <c r="B12" s="1" t="s">
        <v>463</v>
      </c>
      <c r="C12" s="1" t="s">
        <v>464</v>
      </c>
      <c r="D12" s="4" t="s">
        <v>10</v>
      </c>
      <c r="E12" s="4" t="s">
        <v>10</v>
      </c>
      <c r="F12" s="9">
        <v>7</v>
      </c>
      <c r="G12" s="9" t="s">
        <v>462</v>
      </c>
      <c r="H12" s="7">
        <v>1534</v>
      </c>
      <c r="I12" s="7">
        <f>+Informe34[[#This Row],[Cantidad]]*Informe34[[#This Row],[Precio]]</f>
        <v>10738</v>
      </c>
    </row>
    <row r="13" spans="1:9" x14ac:dyDescent="0.25">
      <c r="A13" s="24" t="s">
        <v>648</v>
      </c>
      <c r="B13" s="1" t="s">
        <v>465</v>
      </c>
      <c r="C13" s="1" t="s">
        <v>466</v>
      </c>
      <c r="D13" s="4" t="s">
        <v>10</v>
      </c>
      <c r="E13" s="4" t="s">
        <v>10</v>
      </c>
      <c r="F13" s="9">
        <v>25</v>
      </c>
      <c r="G13" s="9" t="s">
        <v>462</v>
      </c>
      <c r="H13" s="7">
        <v>212.39999999999998</v>
      </c>
      <c r="I13" s="7">
        <f>+Informe34[[#This Row],[Cantidad]]*Informe34[[#This Row],[Precio]]</f>
        <v>5309.9999999999991</v>
      </c>
    </row>
    <row r="14" spans="1:9" x14ac:dyDescent="0.25">
      <c r="A14" s="23" t="s">
        <v>648</v>
      </c>
      <c r="B14" s="1" t="s">
        <v>467</v>
      </c>
      <c r="C14" s="1" t="s">
        <v>468</v>
      </c>
      <c r="D14" s="4" t="s">
        <v>10</v>
      </c>
      <c r="E14" s="4" t="s">
        <v>10</v>
      </c>
      <c r="F14" s="9">
        <v>7</v>
      </c>
      <c r="G14" s="9" t="s">
        <v>462</v>
      </c>
      <c r="H14" s="7">
        <v>354</v>
      </c>
      <c r="I14" s="7">
        <f>+Informe34[[#This Row],[Cantidad]]*Informe34[[#This Row],[Precio]]</f>
        <v>2478</v>
      </c>
    </row>
    <row r="15" spans="1:9" x14ac:dyDescent="0.25">
      <c r="A15" s="24" t="s">
        <v>648</v>
      </c>
      <c r="B15" s="1" t="s">
        <v>469</v>
      </c>
      <c r="C15" s="1" t="s">
        <v>470</v>
      </c>
      <c r="D15" s="4" t="s">
        <v>10</v>
      </c>
      <c r="E15" s="4" t="s">
        <v>10</v>
      </c>
      <c r="F15" s="9">
        <v>6</v>
      </c>
      <c r="G15" s="9" t="s">
        <v>462</v>
      </c>
      <c r="H15" s="7">
        <v>531</v>
      </c>
      <c r="I15" s="7">
        <f>+Informe34[[#This Row],[Cantidad]]*Informe34[[#This Row],[Precio]]</f>
        <v>3186</v>
      </c>
    </row>
    <row r="16" spans="1:9" x14ac:dyDescent="0.25">
      <c r="A16" s="23" t="s">
        <v>647</v>
      </c>
      <c r="B16" s="1" t="s">
        <v>471</v>
      </c>
      <c r="C16" s="1" t="s">
        <v>472</v>
      </c>
      <c r="D16" s="4" t="s">
        <v>10</v>
      </c>
      <c r="E16" s="4" t="s">
        <v>10</v>
      </c>
      <c r="F16" s="9">
        <v>16</v>
      </c>
      <c r="G16" s="9" t="s">
        <v>462</v>
      </c>
      <c r="H16" s="7">
        <v>276.12</v>
      </c>
      <c r="I16" s="7">
        <f>+Informe34[[#This Row],[Cantidad]]*Informe34[[#This Row],[Precio]]</f>
        <v>4417.92</v>
      </c>
    </row>
    <row r="17" spans="1:9" x14ac:dyDescent="0.25">
      <c r="A17" s="24" t="s">
        <v>648</v>
      </c>
      <c r="B17" s="1" t="s">
        <v>473</v>
      </c>
      <c r="C17" s="1" t="s">
        <v>474</v>
      </c>
      <c r="D17" s="4" t="s">
        <v>10</v>
      </c>
      <c r="E17" s="4" t="s">
        <v>10</v>
      </c>
      <c r="F17" s="9">
        <v>42</v>
      </c>
      <c r="G17" s="9" t="s">
        <v>462</v>
      </c>
      <c r="H17" s="7">
        <v>236</v>
      </c>
      <c r="I17" s="7">
        <f>+Informe34[[#This Row],[Cantidad]]*Informe34[[#This Row],[Precio]]</f>
        <v>9912</v>
      </c>
    </row>
    <row r="18" spans="1:9" x14ac:dyDescent="0.25">
      <c r="A18" s="23" t="s">
        <v>648</v>
      </c>
      <c r="B18" s="1" t="s">
        <v>475</v>
      </c>
      <c r="C18" s="1" t="s">
        <v>476</v>
      </c>
      <c r="D18" s="4" t="s">
        <v>10</v>
      </c>
      <c r="E18" s="4" t="s">
        <v>10</v>
      </c>
      <c r="F18" s="9">
        <v>2</v>
      </c>
      <c r="G18" s="9" t="s">
        <v>462</v>
      </c>
      <c r="H18" s="7">
        <v>70.8</v>
      </c>
      <c r="I18" s="7">
        <f>+Informe34[[#This Row],[Cantidad]]*Informe34[[#This Row],[Precio]]</f>
        <v>141.6</v>
      </c>
    </row>
    <row r="19" spans="1:9" x14ac:dyDescent="0.25">
      <c r="A19" s="24" t="s">
        <v>648</v>
      </c>
      <c r="B19" s="1" t="s">
        <v>477</v>
      </c>
      <c r="C19" s="1" t="s">
        <v>478</v>
      </c>
      <c r="D19" s="4" t="s">
        <v>10</v>
      </c>
      <c r="E19" s="4" t="s">
        <v>10</v>
      </c>
      <c r="F19" s="9">
        <v>5</v>
      </c>
      <c r="G19" s="9" t="s">
        <v>462</v>
      </c>
      <c r="H19" s="7">
        <v>177</v>
      </c>
      <c r="I19" s="7">
        <f>+Informe34[[#This Row],[Cantidad]]*Informe34[[#This Row],[Precio]]</f>
        <v>885</v>
      </c>
    </row>
    <row r="20" spans="1:9" x14ac:dyDescent="0.25">
      <c r="A20" s="23" t="s">
        <v>648</v>
      </c>
      <c r="B20" s="1" t="s">
        <v>479</v>
      </c>
      <c r="C20" s="1" t="s">
        <v>480</v>
      </c>
      <c r="D20" s="4" t="s">
        <v>10</v>
      </c>
      <c r="E20" s="4" t="s">
        <v>10</v>
      </c>
      <c r="F20" s="9">
        <v>20</v>
      </c>
      <c r="G20" s="9" t="s">
        <v>462</v>
      </c>
      <c r="H20" s="7">
        <v>73.16</v>
      </c>
      <c r="I20" s="7">
        <f>+Informe34[[#This Row],[Cantidad]]*Informe34[[#This Row],[Precio]]</f>
        <v>1463.1999999999998</v>
      </c>
    </row>
    <row r="21" spans="1:9" x14ac:dyDescent="0.25">
      <c r="A21" s="24" t="s">
        <v>648</v>
      </c>
      <c r="B21" s="1" t="s">
        <v>481</v>
      </c>
      <c r="C21" s="1" t="s">
        <v>482</v>
      </c>
      <c r="D21" s="4" t="s">
        <v>10</v>
      </c>
      <c r="E21" s="4" t="s">
        <v>10</v>
      </c>
      <c r="F21" s="9">
        <v>13</v>
      </c>
      <c r="G21" s="9" t="s">
        <v>462</v>
      </c>
      <c r="H21" s="7">
        <v>708</v>
      </c>
      <c r="I21" s="7">
        <f>+Informe34[[#This Row],[Cantidad]]*Informe34[[#This Row],[Precio]]</f>
        <v>9204</v>
      </c>
    </row>
    <row r="22" spans="1:9" x14ac:dyDescent="0.25">
      <c r="A22" s="23" t="s">
        <v>648</v>
      </c>
      <c r="B22" s="1" t="s">
        <v>483</v>
      </c>
      <c r="C22" s="1" t="s">
        <v>484</v>
      </c>
      <c r="D22" s="4" t="s">
        <v>10</v>
      </c>
      <c r="E22" s="4" t="s">
        <v>10</v>
      </c>
      <c r="F22" s="9">
        <v>13</v>
      </c>
      <c r="G22" s="9" t="s">
        <v>462</v>
      </c>
      <c r="H22" s="7">
        <v>708</v>
      </c>
      <c r="I22" s="7">
        <f>+Informe34[[#This Row],[Cantidad]]*Informe34[[#This Row],[Precio]]</f>
        <v>9204</v>
      </c>
    </row>
    <row r="23" spans="1:9" x14ac:dyDescent="0.25">
      <c r="A23" s="24" t="s">
        <v>648</v>
      </c>
      <c r="B23" s="1" t="s">
        <v>485</v>
      </c>
      <c r="C23" s="1" t="s">
        <v>486</v>
      </c>
      <c r="D23" s="4" t="s">
        <v>10</v>
      </c>
      <c r="E23" s="4" t="s">
        <v>10</v>
      </c>
      <c r="F23" s="9">
        <v>14</v>
      </c>
      <c r="G23" s="9" t="s">
        <v>462</v>
      </c>
      <c r="H23" s="7">
        <v>708</v>
      </c>
      <c r="I23" s="7">
        <f>+Informe34[[#This Row],[Cantidad]]*Informe34[[#This Row],[Precio]]</f>
        <v>9912</v>
      </c>
    </row>
    <row r="24" spans="1:9" x14ac:dyDescent="0.25">
      <c r="A24" s="23" t="s">
        <v>648</v>
      </c>
      <c r="B24" s="1" t="s">
        <v>487</v>
      </c>
      <c r="C24" s="1" t="s">
        <v>488</v>
      </c>
      <c r="D24" s="4" t="s">
        <v>10</v>
      </c>
      <c r="E24" s="4" t="s">
        <v>10</v>
      </c>
      <c r="F24" s="9">
        <v>13</v>
      </c>
      <c r="G24" s="9" t="s">
        <v>462</v>
      </c>
      <c r="H24" s="7">
        <v>708</v>
      </c>
      <c r="I24" s="7">
        <f>+Informe34[[#This Row],[Cantidad]]*Informe34[[#This Row],[Precio]]</f>
        <v>9204</v>
      </c>
    </row>
    <row r="25" spans="1:9" x14ac:dyDescent="0.25">
      <c r="A25" s="24" t="s">
        <v>648</v>
      </c>
      <c r="B25" s="1" t="s">
        <v>489</v>
      </c>
      <c r="C25" s="1" t="s">
        <v>490</v>
      </c>
      <c r="D25" s="4" t="s">
        <v>10</v>
      </c>
      <c r="E25" s="4" t="s">
        <v>10</v>
      </c>
      <c r="F25" s="9">
        <v>12</v>
      </c>
      <c r="G25" s="9" t="s">
        <v>462</v>
      </c>
      <c r="H25" s="7">
        <v>53.099999999999994</v>
      </c>
      <c r="I25" s="7">
        <f>+Informe34[[#This Row],[Cantidad]]*Informe34[[#This Row],[Precio]]</f>
        <v>637.19999999999993</v>
      </c>
    </row>
    <row r="26" spans="1:9" x14ac:dyDescent="0.25">
      <c r="A26" s="23" t="s">
        <v>648</v>
      </c>
      <c r="B26" s="1" t="s">
        <v>491</v>
      </c>
      <c r="C26" s="1" t="s">
        <v>492</v>
      </c>
      <c r="D26" s="4" t="s">
        <v>10</v>
      </c>
      <c r="E26" s="4" t="s">
        <v>10</v>
      </c>
      <c r="F26" s="9">
        <v>8</v>
      </c>
      <c r="G26" s="9" t="s">
        <v>462</v>
      </c>
      <c r="H26" s="7">
        <v>586.45999999999992</v>
      </c>
      <c r="I26" s="7">
        <f>+Informe34[[#This Row],[Cantidad]]*Informe34[[#This Row],[Precio]]</f>
        <v>4691.6799999999994</v>
      </c>
    </row>
    <row r="27" spans="1:9" x14ac:dyDescent="0.25">
      <c r="A27" s="24" t="s">
        <v>648</v>
      </c>
      <c r="B27" s="1" t="s">
        <v>493</v>
      </c>
      <c r="C27" s="1" t="s">
        <v>494</v>
      </c>
      <c r="D27" s="4" t="s">
        <v>10</v>
      </c>
      <c r="E27" s="4" t="s">
        <v>10</v>
      </c>
      <c r="F27" s="9">
        <v>32</v>
      </c>
      <c r="G27" s="9" t="s">
        <v>462</v>
      </c>
      <c r="H27" s="7">
        <v>27.670999999999999</v>
      </c>
      <c r="I27" s="7">
        <f>+Informe34[[#This Row],[Cantidad]]*Informe34[[#This Row],[Precio]]</f>
        <v>885.47199999999998</v>
      </c>
    </row>
    <row r="28" spans="1:9" x14ac:dyDescent="0.25">
      <c r="A28" s="23" t="s">
        <v>648</v>
      </c>
      <c r="B28" s="1" t="s">
        <v>495</v>
      </c>
      <c r="C28" s="1" t="s">
        <v>496</v>
      </c>
      <c r="D28" s="4" t="s">
        <v>10</v>
      </c>
      <c r="E28" s="4" t="s">
        <v>10</v>
      </c>
      <c r="F28" s="9">
        <v>32</v>
      </c>
      <c r="G28" s="9" t="s">
        <v>462</v>
      </c>
      <c r="H28" s="7">
        <v>27.706399999999999</v>
      </c>
      <c r="I28" s="7">
        <f>+Informe34[[#This Row],[Cantidad]]*Informe34[[#This Row],[Precio]]</f>
        <v>886.60479999999995</v>
      </c>
    </row>
    <row r="29" spans="1:9" x14ac:dyDescent="0.25">
      <c r="A29" s="23" t="s">
        <v>648</v>
      </c>
      <c r="B29" s="1" t="s">
        <v>497</v>
      </c>
      <c r="C29" s="1" t="s">
        <v>498</v>
      </c>
      <c r="D29" s="4" t="s">
        <v>10</v>
      </c>
      <c r="E29" s="4" t="s">
        <v>10</v>
      </c>
      <c r="F29" s="9">
        <v>15</v>
      </c>
      <c r="G29" s="9" t="s">
        <v>462</v>
      </c>
      <c r="H29" s="7">
        <v>4602</v>
      </c>
      <c r="I29" s="7">
        <f>+Informe34[[#This Row],[Cantidad]]*Informe34[[#This Row],[Precio]]</f>
        <v>69030</v>
      </c>
    </row>
    <row r="30" spans="1:9" x14ac:dyDescent="0.25">
      <c r="A30" s="23" t="s">
        <v>648</v>
      </c>
      <c r="B30" s="1" t="s">
        <v>499</v>
      </c>
      <c r="C30" s="1" t="s">
        <v>500</v>
      </c>
      <c r="D30" s="4" t="s">
        <v>10</v>
      </c>
      <c r="E30" s="4" t="s">
        <v>10</v>
      </c>
      <c r="F30" s="9">
        <v>6</v>
      </c>
      <c r="G30" s="9" t="s">
        <v>462</v>
      </c>
      <c r="H30" s="7">
        <v>44.839999999999996</v>
      </c>
      <c r="I30" s="14">
        <f>+Informe34[[#This Row],[Cantidad]]*Informe34[[#This Row],[Precio]]</f>
        <v>269.03999999999996</v>
      </c>
    </row>
    <row r="31" spans="1:9" x14ac:dyDescent="0.25">
      <c r="A31" s="24" t="s">
        <v>648</v>
      </c>
      <c r="B31" s="1" t="s">
        <v>501</v>
      </c>
      <c r="C31" s="1" t="s">
        <v>502</v>
      </c>
      <c r="D31" s="4" t="s">
        <v>10</v>
      </c>
      <c r="E31" s="4" t="s">
        <v>10</v>
      </c>
      <c r="F31" s="9">
        <v>3</v>
      </c>
      <c r="G31" s="9" t="s">
        <v>462</v>
      </c>
      <c r="H31" s="7">
        <v>49.300399999999996</v>
      </c>
      <c r="I31" s="14">
        <f>+Informe34[[#This Row],[Cantidad]]*Informe34[[#This Row],[Precio]]</f>
        <v>147.90119999999999</v>
      </c>
    </row>
    <row r="32" spans="1:9" x14ac:dyDescent="0.25">
      <c r="A32" s="23" t="s">
        <v>648</v>
      </c>
      <c r="B32" s="1" t="s">
        <v>503</v>
      </c>
      <c r="C32" s="1" t="s">
        <v>504</v>
      </c>
      <c r="D32" s="4" t="s">
        <v>10</v>
      </c>
      <c r="E32" s="4" t="s">
        <v>10</v>
      </c>
      <c r="F32" s="9">
        <v>5</v>
      </c>
      <c r="G32" s="9" t="s">
        <v>462</v>
      </c>
      <c r="H32" s="7">
        <v>177</v>
      </c>
      <c r="I32" s="14">
        <f>+Informe34[[#This Row],[Cantidad]]*Informe34[[#This Row],[Precio]]</f>
        <v>885</v>
      </c>
    </row>
    <row r="33" spans="1:9" x14ac:dyDescent="0.25">
      <c r="A33" s="24" t="s">
        <v>648</v>
      </c>
      <c r="B33" s="1" t="s">
        <v>505</v>
      </c>
      <c r="C33" s="1" t="s">
        <v>506</v>
      </c>
      <c r="D33" s="4" t="s">
        <v>10</v>
      </c>
      <c r="E33" s="4" t="s">
        <v>10</v>
      </c>
      <c r="F33" s="9">
        <v>2</v>
      </c>
      <c r="G33" s="9" t="s">
        <v>462</v>
      </c>
      <c r="H33" s="7">
        <v>212.39999999999998</v>
      </c>
      <c r="I33" s="14">
        <f>+Informe34[[#This Row],[Cantidad]]*Informe34[[#This Row],[Precio]]</f>
        <v>424.79999999999995</v>
      </c>
    </row>
    <row r="34" spans="1:9" x14ac:dyDescent="0.25">
      <c r="A34" s="23" t="s">
        <v>648</v>
      </c>
      <c r="B34" s="1" t="s">
        <v>507</v>
      </c>
      <c r="C34" s="1" t="s">
        <v>508</v>
      </c>
      <c r="D34" s="4" t="s">
        <v>10</v>
      </c>
      <c r="E34" s="4" t="s">
        <v>10</v>
      </c>
      <c r="F34" s="9">
        <v>16</v>
      </c>
      <c r="G34" s="9" t="s">
        <v>462</v>
      </c>
      <c r="H34" s="7">
        <v>283.2</v>
      </c>
      <c r="I34" s="14">
        <f>+Informe34[[#This Row],[Cantidad]]*Informe34[[#This Row],[Precio]]</f>
        <v>4531.2</v>
      </c>
    </row>
    <row r="35" spans="1:9" x14ac:dyDescent="0.25">
      <c r="A35" s="24" t="s">
        <v>648</v>
      </c>
      <c r="B35" s="1" t="s">
        <v>509</v>
      </c>
      <c r="C35" s="1" t="s">
        <v>510</v>
      </c>
      <c r="D35" s="4" t="s">
        <v>10</v>
      </c>
      <c r="E35" s="4" t="s">
        <v>10</v>
      </c>
      <c r="F35" s="9">
        <v>16</v>
      </c>
      <c r="G35" s="9" t="s">
        <v>462</v>
      </c>
      <c r="H35" s="7">
        <v>141.6</v>
      </c>
      <c r="I35" s="14">
        <f>+Informe34[[#This Row],[Cantidad]]*Informe34[[#This Row],[Precio]]</f>
        <v>2265.6</v>
      </c>
    </row>
    <row r="36" spans="1:9" x14ac:dyDescent="0.25">
      <c r="A36" s="23" t="s">
        <v>648</v>
      </c>
      <c r="B36" s="1" t="s">
        <v>511</v>
      </c>
      <c r="C36" s="1" t="s">
        <v>512</v>
      </c>
      <c r="D36" s="4" t="s">
        <v>10</v>
      </c>
      <c r="E36" s="4" t="s">
        <v>10</v>
      </c>
      <c r="F36" s="9">
        <v>6</v>
      </c>
      <c r="G36" s="9" t="s">
        <v>462</v>
      </c>
      <c r="H36" s="7">
        <v>3304</v>
      </c>
      <c r="I36" s="14">
        <f>+Informe34[[#This Row],[Cantidad]]*Informe34[[#This Row],[Precio]]</f>
        <v>19824</v>
      </c>
    </row>
    <row r="37" spans="1:9" x14ac:dyDescent="0.25">
      <c r="A37" s="24" t="s">
        <v>648</v>
      </c>
      <c r="B37" s="1" t="s">
        <v>513</v>
      </c>
      <c r="C37" s="1" t="s">
        <v>514</v>
      </c>
      <c r="D37" s="4" t="s">
        <v>10</v>
      </c>
      <c r="E37" s="4" t="s">
        <v>10</v>
      </c>
      <c r="F37" s="9">
        <v>10</v>
      </c>
      <c r="G37" s="9" t="s">
        <v>462</v>
      </c>
      <c r="H37" s="7">
        <v>354</v>
      </c>
      <c r="I37" s="14">
        <f>+Informe34[[#This Row],[Cantidad]]*Informe34[[#This Row],[Precio]]</f>
        <v>3540</v>
      </c>
    </row>
    <row r="38" spans="1:9" x14ac:dyDescent="0.25">
      <c r="A38" s="23" t="s">
        <v>648</v>
      </c>
      <c r="B38" s="1" t="s">
        <v>515</v>
      </c>
      <c r="C38" s="1" t="s">
        <v>516</v>
      </c>
      <c r="D38" s="4" t="s">
        <v>10</v>
      </c>
      <c r="E38" s="4" t="s">
        <v>10</v>
      </c>
      <c r="F38" s="9">
        <v>13</v>
      </c>
      <c r="G38" s="9" t="s">
        <v>462</v>
      </c>
      <c r="H38" s="7">
        <v>47.199999999999996</v>
      </c>
      <c r="I38" s="14">
        <f>+Informe34[[#This Row],[Cantidad]]*Informe34[[#This Row],[Precio]]</f>
        <v>613.59999999999991</v>
      </c>
    </row>
    <row r="39" spans="1:9" x14ac:dyDescent="0.25">
      <c r="A39" s="24" t="s">
        <v>648</v>
      </c>
      <c r="B39" s="1" t="s">
        <v>517</v>
      </c>
      <c r="C39" s="1" t="s">
        <v>518</v>
      </c>
      <c r="D39" s="4" t="s">
        <v>10</v>
      </c>
      <c r="E39" s="4" t="s">
        <v>10</v>
      </c>
      <c r="F39" s="9">
        <v>10</v>
      </c>
      <c r="G39" s="9" t="s">
        <v>462</v>
      </c>
      <c r="H39" s="7">
        <v>4711.9995999999992</v>
      </c>
      <c r="I39" s="14">
        <f>+Informe34[[#This Row],[Cantidad]]*Informe34[[#This Row],[Precio]]</f>
        <v>47119.995999999992</v>
      </c>
    </row>
    <row r="40" spans="1:9" x14ac:dyDescent="0.25">
      <c r="A40" s="23" t="s">
        <v>648</v>
      </c>
      <c r="B40" s="1" t="s">
        <v>519</v>
      </c>
      <c r="C40" s="1" t="s">
        <v>520</v>
      </c>
      <c r="D40" s="4" t="s">
        <v>10</v>
      </c>
      <c r="E40" s="4" t="s">
        <v>10</v>
      </c>
      <c r="F40" s="9">
        <v>300</v>
      </c>
      <c r="G40" s="9" t="s">
        <v>462</v>
      </c>
      <c r="H40" s="7">
        <v>2.36</v>
      </c>
      <c r="I40" s="14">
        <f>+Informe34[[#This Row],[Cantidad]]*Informe34[[#This Row],[Precio]]</f>
        <v>708</v>
      </c>
    </row>
    <row r="41" spans="1:9" x14ac:dyDescent="0.25">
      <c r="A41" s="24" t="s">
        <v>648</v>
      </c>
      <c r="B41" s="1" t="s">
        <v>521</v>
      </c>
      <c r="C41" s="1" t="s">
        <v>522</v>
      </c>
      <c r="D41" s="4" t="s">
        <v>10</v>
      </c>
      <c r="E41" s="4" t="s">
        <v>10</v>
      </c>
      <c r="F41" s="9">
        <v>800</v>
      </c>
      <c r="G41" s="9" t="s">
        <v>462</v>
      </c>
      <c r="H41" s="7">
        <v>12.979999999999999</v>
      </c>
      <c r="I41" s="14">
        <f>+Informe34[[#This Row],[Cantidad]]*Informe34[[#This Row],[Precio]]</f>
        <v>10383.999999999998</v>
      </c>
    </row>
    <row r="42" spans="1:9" x14ac:dyDescent="0.25">
      <c r="A42" s="23" t="s">
        <v>648</v>
      </c>
      <c r="B42" s="1" t="s">
        <v>523</v>
      </c>
      <c r="C42" s="1" t="s">
        <v>524</v>
      </c>
      <c r="D42" s="4" t="s">
        <v>10</v>
      </c>
      <c r="E42" s="4" t="s">
        <v>10</v>
      </c>
      <c r="F42" s="9">
        <v>18</v>
      </c>
      <c r="G42" s="9" t="s">
        <v>462</v>
      </c>
      <c r="H42" s="7">
        <v>74.339999999999989</v>
      </c>
      <c r="I42" s="14">
        <f>+Informe34[[#This Row],[Cantidad]]*Informe34[[#This Row],[Precio]]</f>
        <v>1338.12</v>
      </c>
    </row>
    <row r="43" spans="1:9" x14ac:dyDescent="0.25">
      <c r="A43" s="24" t="s">
        <v>648</v>
      </c>
      <c r="B43" s="1" t="s">
        <v>525</v>
      </c>
      <c r="C43" s="1" t="s">
        <v>526</v>
      </c>
      <c r="D43" s="4" t="s">
        <v>10</v>
      </c>
      <c r="E43" s="4" t="s">
        <v>10</v>
      </c>
      <c r="F43" s="9">
        <v>18</v>
      </c>
      <c r="G43" s="9" t="s">
        <v>462</v>
      </c>
      <c r="H43" s="7">
        <v>12.507999999999999</v>
      </c>
      <c r="I43" s="14">
        <f>+Informe34[[#This Row],[Cantidad]]*Informe34[[#This Row],[Precio]]</f>
        <v>225.14399999999998</v>
      </c>
    </row>
    <row r="44" spans="1:9" x14ac:dyDescent="0.25">
      <c r="A44" s="23" t="s">
        <v>648</v>
      </c>
      <c r="B44" s="1" t="s">
        <v>527</v>
      </c>
      <c r="C44" s="1" t="s">
        <v>528</v>
      </c>
      <c r="D44" s="4" t="s">
        <v>10</v>
      </c>
      <c r="E44" s="4" t="s">
        <v>10</v>
      </c>
      <c r="F44" s="9">
        <v>5</v>
      </c>
      <c r="G44" s="9" t="s">
        <v>462</v>
      </c>
      <c r="H44" s="7">
        <v>8850</v>
      </c>
      <c r="I44" s="14">
        <f>+Informe34[[#This Row],[Cantidad]]*Informe34[[#This Row],[Precio]]</f>
        <v>44250</v>
      </c>
    </row>
    <row r="45" spans="1:9" x14ac:dyDescent="0.25">
      <c r="A45" s="24" t="s">
        <v>648</v>
      </c>
      <c r="B45" s="1" t="s">
        <v>529</v>
      </c>
      <c r="C45" s="1" t="s">
        <v>530</v>
      </c>
      <c r="D45" s="4" t="s">
        <v>10</v>
      </c>
      <c r="E45" s="4" t="s">
        <v>10</v>
      </c>
      <c r="F45" s="9">
        <v>5</v>
      </c>
      <c r="G45" s="9" t="s">
        <v>462</v>
      </c>
      <c r="H45" s="7">
        <v>6967.9</v>
      </c>
      <c r="I45" s="14">
        <f>+Informe34[[#This Row],[Cantidad]]*Informe34[[#This Row],[Precio]]</f>
        <v>34839.5</v>
      </c>
    </row>
    <row r="46" spans="1:9" x14ac:dyDescent="0.25">
      <c r="A46" s="23" t="s">
        <v>648</v>
      </c>
      <c r="B46" s="1" t="s">
        <v>531</v>
      </c>
      <c r="C46" s="1" t="s">
        <v>532</v>
      </c>
      <c r="D46" s="4" t="s">
        <v>10</v>
      </c>
      <c r="E46" s="4" t="s">
        <v>10</v>
      </c>
      <c r="F46" s="9">
        <v>2</v>
      </c>
      <c r="G46" s="9" t="s">
        <v>462</v>
      </c>
      <c r="H46" s="7">
        <v>6967.9</v>
      </c>
      <c r="I46" s="14">
        <f>+Informe34[[#This Row],[Cantidad]]*Informe34[[#This Row],[Precio]]</f>
        <v>13935.8</v>
      </c>
    </row>
    <row r="47" spans="1:9" x14ac:dyDescent="0.25">
      <c r="A47" s="24" t="s">
        <v>648</v>
      </c>
      <c r="B47" s="1" t="s">
        <v>533</v>
      </c>
      <c r="C47" s="1" t="s">
        <v>534</v>
      </c>
      <c r="D47" s="4" t="s">
        <v>10</v>
      </c>
      <c r="E47" s="4" t="s">
        <v>10</v>
      </c>
      <c r="F47" s="9">
        <v>1</v>
      </c>
      <c r="G47" s="9" t="s">
        <v>462</v>
      </c>
      <c r="H47" s="7">
        <v>5900</v>
      </c>
      <c r="I47" s="14">
        <f>+Informe34[[#This Row],[Cantidad]]*Informe34[[#This Row],[Precio]]</f>
        <v>5900</v>
      </c>
    </row>
    <row r="48" spans="1:9" x14ac:dyDescent="0.25">
      <c r="A48" s="23" t="s">
        <v>648</v>
      </c>
      <c r="B48" s="1" t="s">
        <v>535</v>
      </c>
      <c r="C48" s="1" t="s">
        <v>536</v>
      </c>
      <c r="D48" s="4" t="s">
        <v>10</v>
      </c>
      <c r="E48" s="4" t="s">
        <v>10</v>
      </c>
      <c r="F48" s="9">
        <v>1</v>
      </c>
      <c r="G48" s="9" t="s">
        <v>462</v>
      </c>
      <c r="H48" s="7">
        <v>1416</v>
      </c>
      <c r="I48" s="14">
        <f>+Informe34[[#This Row],[Cantidad]]*Informe34[[#This Row],[Precio]]</f>
        <v>1416</v>
      </c>
    </row>
    <row r="49" spans="1:9" x14ac:dyDescent="0.25">
      <c r="A49" s="24" t="s">
        <v>648</v>
      </c>
      <c r="B49" s="1" t="s">
        <v>537</v>
      </c>
      <c r="C49" s="1" t="s">
        <v>538</v>
      </c>
      <c r="D49" s="4" t="s">
        <v>10</v>
      </c>
      <c r="E49" s="4" t="s">
        <v>10</v>
      </c>
      <c r="F49" s="9">
        <v>1</v>
      </c>
      <c r="G49" s="9" t="s">
        <v>462</v>
      </c>
      <c r="H49" s="7">
        <v>1416</v>
      </c>
      <c r="I49" s="14">
        <f>+Informe34[[#This Row],[Cantidad]]*Informe34[[#This Row],[Precio]]</f>
        <v>1416</v>
      </c>
    </row>
    <row r="50" spans="1:9" x14ac:dyDescent="0.25">
      <c r="A50" s="23" t="s">
        <v>648</v>
      </c>
      <c r="B50" s="1" t="s">
        <v>539</v>
      </c>
      <c r="C50" s="1" t="s">
        <v>540</v>
      </c>
      <c r="D50" s="4" t="s">
        <v>10</v>
      </c>
      <c r="E50" s="4" t="s">
        <v>10</v>
      </c>
      <c r="F50" s="9">
        <v>7</v>
      </c>
      <c r="G50" s="9" t="s">
        <v>462</v>
      </c>
      <c r="H50" s="7">
        <v>107.49799999999999</v>
      </c>
      <c r="I50" s="14">
        <f>+Informe34[[#This Row],[Cantidad]]*Informe34[[#This Row],[Precio]]</f>
        <v>752.48599999999988</v>
      </c>
    </row>
    <row r="51" spans="1:9" x14ac:dyDescent="0.25">
      <c r="A51" s="24" t="s">
        <v>648</v>
      </c>
      <c r="B51" s="1" t="s">
        <v>541</v>
      </c>
      <c r="C51" s="1" t="s">
        <v>542</v>
      </c>
      <c r="D51" s="4" t="s">
        <v>10</v>
      </c>
      <c r="E51" s="4" t="s">
        <v>10</v>
      </c>
      <c r="F51" s="9">
        <v>4</v>
      </c>
      <c r="G51" s="9" t="s">
        <v>462</v>
      </c>
      <c r="H51" s="7">
        <v>136.45519999999999</v>
      </c>
      <c r="I51" s="14">
        <f>+Informe34[[#This Row],[Cantidad]]*Informe34[[#This Row],[Precio]]</f>
        <v>545.82079999999996</v>
      </c>
    </row>
    <row r="52" spans="1:9" x14ac:dyDescent="0.25">
      <c r="A52" s="23" t="s">
        <v>648</v>
      </c>
      <c r="B52" s="1" t="s">
        <v>543</v>
      </c>
      <c r="C52" s="1" t="s">
        <v>544</v>
      </c>
      <c r="D52" s="4" t="s">
        <v>10</v>
      </c>
      <c r="E52" s="4" t="s">
        <v>10</v>
      </c>
      <c r="F52" s="9">
        <v>9</v>
      </c>
      <c r="G52" s="9" t="s">
        <v>462</v>
      </c>
      <c r="H52" s="7">
        <v>236</v>
      </c>
      <c r="I52" s="14">
        <f>+Informe34[[#This Row],[Cantidad]]*Informe34[[#This Row],[Precio]]</f>
        <v>2124</v>
      </c>
    </row>
    <row r="53" spans="1:9" x14ac:dyDescent="0.25">
      <c r="A53" s="24" t="s">
        <v>648</v>
      </c>
      <c r="B53" s="1" t="s">
        <v>545</v>
      </c>
      <c r="C53" s="1" t="s">
        <v>546</v>
      </c>
      <c r="D53" s="4" t="s">
        <v>10</v>
      </c>
      <c r="E53" s="4" t="s">
        <v>10</v>
      </c>
      <c r="F53" s="9">
        <v>26</v>
      </c>
      <c r="G53" s="9" t="s">
        <v>462</v>
      </c>
      <c r="H53" s="7">
        <v>88.5</v>
      </c>
      <c r="I53" s="14">
        <f>+Informe34[[#This Row],[Cantidad]]*Informe34[[#This Row],[Precio]]</f>
        <v>2301</v>
      </c>
    </row>
    <row r="54" spans="1:9" x14ac:dyDescent="0.25">
      <c r="A54" s="23" t="s">
        <v>648</v>
      </c>
      <c r="B54" s="1" t="s">
        <v>547</v>
      </c>
      <c r="C54" s="1" t="s">
        <v>548</v>
      </c>
      <c r="D54" s="4" t="s">
        <v>10</v>
      </c>
      <c r="E54" s="4" t="s">
        <v>10</v>
      </c>
      <c r="F54" s="9">
        <v>20</v>
      </c>
      <c r="G54" s="9" t="s">
        <v>462</v>
      </c>
      <c r="H54" s="7">
        <v>112.1</v>
      </c>
      <c r="I54" s="14">
        <f>+Informe34[[#This Row],[Cantidad]]*Informe34[[#This Row],[Precio]]</f>
        <v>2242</v>
      </c>
    </row>
    <row r="55" spans="1:9" x14ac:dyDescent="0.25">
      <c r="A55" s="24" t="s">
        <v>648</v>
      </c>
      <c r="B55" s="1" t="s">
        <v>549</v>
      </c>
      <c r="C55" s="1" t="s">
        <v>550</v>
      </c>
      <c r="D55" s="4" t="s">
        <v>10</v>
      </c>
      <c r="E55" s="4" t="s">
        <v>10</v>
      </c>
      <c r="F55" s="9">
        <v>7</v>
      </c>
      <c r="G55" s="9" t="s">
        <v>462</v>
      </c>
      <c r="H55" s="7">
        <v>560.5</v>
      </c>
      <c r="I55" s="14">
        <f>+Informe34[[#This Row],[Cantidad]]*Informe34[[#This Row],[Precio]]</f>
        <v>3923.5</v>
      </c>
    </row>
    <row r="56" spans="1:9" x14ac:dyDescent="0.25">
      <c r="A56" s="23" t="s">
        <v>648</v>
      </c>
      <c r="B56" s="1" t="s">
        <v>551</v>
      </c>
      <c r="C56" s="1" t="s">
        <v>552</v>
      </c>
      <c r="D56" s="4" t="s">
        <v>10</v>
      </c>
      <c r="E56" s="4" t="s">
        <v>10</v>
      </c>
      <c r="F56" s="9">
        <v>6</v>
      </c>
      <c r="G56" s="9" t="s">
        <v>462</v>
      </c>
      <c r="H56" s="7">
        <v>722.16</v>
      </c>
      <c r="I56" s="14">
        <f>+Informe34[[#This Row],[Cantidad]]*Informe34[[#This Row],[Precio]]</f>
        <v>4332.96</v>
      </c>
    </row>
    <row r="57" spans="1:9" s="4" customFormat="1" x14ac:dyDescent="0.25">
      <c r="A57" s="24" t="s">
        <v>648</v>
      </c>
      <c r="B57" s="1" t="s">
        <v>553</v>
      </c>
      <c r="C57" s="1" t="s">
        <v>554</v>
      </c>
      <c r="D57" s="4" t="s">
        <v>10</v>
      </c>
      <c r="E57" s="4" t="s">
        <v>10</v>
      </c>
      <c r="F57" s="9">
        <v>7</v>
      </c>
      <c r="G57" s="9" t="s">
        <v>462</v>
      </c>
      <c r="H57" s="7">
        <v>554.6</v>
      </c>
      <c r="I57" s="14">
        <f>+Informe34[[#This Row],[Cantidad]]*Informe34[[#This Row],[Precio]]</f>
        <v>3882.2000000000003</v>
      </c>
    </row>
    <row r="58" spans="1:9" x14ac:dyDescent="0.25">
      <c r="A58" s="23" t="s">
        <v>648</v>
      </c>
      <c r="B58" s="1" t="s">
        <v>555</v>
      </c>
      <c r="C58" s="1" t="s">
        <v>556</v>
      </c>
      <c r="D58" s="4" t="s">
        <v>10</v>
      </c>
      <c r="E58" s="4" t="s">
        <v>10</v>
      </c>
      <c r="F58" s="9">
        <v>35</v>
      </c>
      <c r="G58" s="9" t="s">
        <v>462</v>
      </c>
      <c r="H58" s="7">
        <v>5.8999999999999995</v>
      </c>
      <c r="I58" s="14">
        <f>+Informe34[[#This Row],[Cantidad]]*Informe34[[#This Row],[Precio]]</f>
        <v>206.49999999999997</v>
      </c>
    </row>
    <row r="59" spans="1:9" x14ac:dyDescent="0.25">
      <c r="A59" s="24" t="s">
        <v>648</v>
      </c>
      <c r="B59" s="1" t="s">
        <v>557</v>
      </c>
      <c r="C59" s="1" t="s">
        <v>558</v>
      </c>
      <c r="D59" s="4" t="s">
        <v>10</v>
      </c>
      <c r="E59" s="4" t="s">
        <v>10</v>
      </c>
      <c r="F59" s="9">
        <v>8</v>
      </c>
      <c r="G59" s="9" t="s">
        <v>462</v>
      </c>
      <c r="H59" s="7">
        <v>177</v>
      </c>
      <c r="I59" s="14">
        <f>+Informe34[[#This Row],[Cantidad]]*Informe34[[#This Row],[Precio]]</f>
        <v>1416</v>
      </c>
    </row>
    <row r="60" spans="1:9" x14ac:dyDescent="0.25">
      <c r="A60" s="23" t="s">
        <v>648</v>
      </c>
      <c r="B60" s="1" t="s">
        <v>559</v>
      </c>
      <c r="C60" s="1" t="s">
        <v>560</v>
      </c>
      <c r="D60" s="4" t="s">
        <v>10</v>
      </c>
      <c r="E60" s="4" t="s">
        <v>10</v>
      </c>
      <c r="F60" s="9">
        <v>3</v>
      </c>
      <c r="G60" s="9" t="s">
        <v>462</v>
      </c>
      <c r="H60" s="7">
        <v>30.68</v>
      </c>
      <c r="I60" s="14">
        <f>+Informe34[[#This Row],[Cantidad]]*Informe34[[#This Row],[Precio]]</f>
        <v>92.039999999999992</v>
      </c>
    </row>
    <row r="61" spans="1:9" x14ac:dyDescent="0.25">
      <c r="A61" s="24" t="s">
        <v>648</v>
      </c>
      <c r="B61" s="1" t="s">
        <v>561</v>
      </c>
      <c r="C61" s="1" t="s">
        <v>562</v>
      </c>
      <c r="D61" s="4" t="s">
        <v>10</v>
      </c>
      <c r="E61" s="4" t="s">
        <v>10</v>
      </c>
      <c r="F61" s="9">
        <v>5</v>
      </c>
      <c r="G61" s="9" t="s">
        <v>462</v>
      </c>
      <c r="H61" s="7">
        <v>472</v>
      </c>
      <c r="I61" s="14">
        <f>+Informe34[[#This Row],[Cantidad]]*Informe34[[#This Row],[Precio]]</f>
        <v>2360</v>
      </c>
    </row>
    <row r="62" spans="1:9" x14ac:dyDescent="0.25">
      <c r="A62" s="23" t="s">
        <v>648</v>
      </c>
      <c r="B62" s="1" t="s">
        <v>563</v>
      </c>
      <c r="C62" s="1" t="s">
        <v>564</v>
      </c>
      <c r="D62" s="4" t="s">
        <v>10</v>
      </c>
      <c r="E62" s="4" t="s">
        <v>10</v>
      </c>
      <c r="F62" s="9">
        <v>13</v>
      </c>
      <c r="G62" s="9" t="s">
        <v>462</v>
      </c>
      <c r="H62" s="7">
        <v>129.79999999999998</v>
      </c>
      <c r="I62" s="14">
        <f>+Informe34[[#This Row],[Cantidad]]*Informe34[[#This Row],[Precio]]</f>
        <v>1687.3999999999999</v>
      </c>
    </row>
    <row r="63" spans="1:9" s="4" customFormat="1" x14ac:dyDescent="0.25">
      <c r="A63" s="24" t="s">
        <v>647</v>
      </c>
      <c r="B63" s="1" t="s">
        <v>565</v>
      </c>
      <c r="C63" s="1" t="s">
        <v>566</v>
      </c>
      <c r="D63" s="4" t="s">
        <v>10</v>
      </c>
      <c r="E63" s="4" t="s">
        <v>10</v>
      </c>
      <c r="F63" s="9">
        <v>9</v>
      </c>
      <c r="G63" s="9" t="s">
        <v>462</v>
      </c>
      <c r="H63" s="7">
        <v>466.00560000000002</v>
      </c>
      <c r="I63" s="14">
        <f>+Informe34[[#This Row],[Cantidad]]*Informe34[[#This Row],[Precio]]</f>
        <v>4194.0504000000001</v>
      </c>
    </row>
    <row r="64" spans="1:9" x14ac:dyDescent="0.25">
      <c r="A64" s="23" t="s">
        <v>647</v>
      </c>
      <c r="B64" s="1" t="s">
        <v>567</v>
      </c>
      <c r="C64" s="1" t="s">
        <v>568</v>
      </c>
      <c r="D64" s="4" t="s">
        <v>10</v>
      </c>
      <c r="E64" s="4" t="s">
        <v>10</v>
      </c>
      <c r="F64" s="9">
        <v>13</v>
      </c>
      <c r="G64" s="9" t="s">
        <v>462</v>
      </c>
      <c r="H64" s="7">
        <v>466.09999999999997</v>
      </c>
      <c r="I64" s="14">
        <f>+Informe34[[#This Row],[Cantidad]]*Informe34[[#This Row],[Precio]]</f>
        <v>6059.2999999999993</v>
      </c>
    </row>
    <row r="65" spans="1:9" x14ac:dyDescent="0.25">
      <c r="A65" s="24" t="s">
        <v>647</v>
      </c>
      <c r="B65" s="1" t="s">
        <v>569</v>
      </c>
      <c r="C65" s="1" t="s">
        <v>570</v>
      </c>
      <c r="D65" s="4" t="s">
        <v>10</v>
      </c>
      <c r="E65" s="4" t="s">
        <v>10</v>
      </c>
      <c r="F65" s="9">
        <v>3</v>
      </c>
      <c r="G65" s="9" t="s">
        <v>462</v>
      </c>
      <c r="H65" s="7">
        <v>1003</v>
      </c>
      <c r="I65" s="14">
        <f>+Informe34[[#This Row],[Cantidad]]*Informe34[[#This Row],[Precio]]</f>
        <v>3009</v>
      </c>
    </row>
    <row r="66" spans="1:9" x14ac:dyDescent="0.25">
      <c r="H66" s="15"/>
      <c r="I66" s="15">
        <f>SUBTOTAL(109,Informe34[Total])</f>
        <v>412417.83519999991</v>
      </c>
    </row>
    <row r="68" spans="1:9" x14ac:dyDescent="0.25">
      <c r="A68"/>
      <c r="B68"/>
      <c r="C68"/>
    </row>
    <row r="69" spans="1:9" x14ac:dyDescent="0.25">
      <c r="A69"/>
      <c r="B69"/>
      <c r="C69"/>
    </row>
    <row r="70" spans="1:9" x14ac:dyDescent="0.25">
      <c r="A70"/>
      <c r="B70"/>
      <c r="C70"/>
    </row>
    <row r="71" spans="1:9" x14ac:dyDescent="0.25">
      <c r="A71"/>
      <c r="B71"/>
      <c r="C71"/>
    </row>
    <row r="72" spans="1:9" x14ac:dyDescent="0.25">
      <c r="A72"/>
      <c r="B72"/>
      <c r="C72"/>
    </row>
    <row r="73" spans="1:9" x14ac:dyDescent="0.25">
      <c r="A73"/>
      <c r="B73"/>
      <c r="C73"/>
    </row>
    <row r="74" spans="1:9" x14ac:dyDescent="0.25">
      <c r="A74"/>
      <c r="B74"/>
      <c r="C74"/>
    </row>
    <row r="75" spans="1:9" x14ac:dyDescent="0.25">
      <c r="A75"/>
      <c r="B75"/>
      <c r="C75"/>
    </row>
    <row r="76" spans="1:9" x14ac:dyDescent="0.25">
      <c r="A76"/>
      <c r="B76"/>
      <c r="C76"/>
    </row>
  </sheetData>
  <mergeCells count="2">
    <mergeCell ref="B7:I7"/>
    <mergeCell ref="B8:I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INV. PLOMERIA Y TRANSPORT</vt:lpstr>
      <vt:lpstr>INV. COCINA Y LIMPIEZA</vt:lpstr>
      <vt:lpstr>INV. OFICINA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Finanzas2</cp:lastModifiedBy>
  <cp:lastPrinted>2024-01-23T19:47:59Z</cp:lastPrinted>
  <dcterms:created xsi:type="dcterms:W3CDTF">2018-07-13T15:52:30Z</dcterms:created>
  <dcterms:modified xsi:type="dcterms:W3CDTF">2024-01-30T13:51:13Z</dcterms:modified>
</cp:coreProperties>
</file>